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Ground\GVM\2.SEO\9Eringenieria - 1\2026\mayo\"/>
    </mc:Choice>
  </mc:AlternateContent>
  <xr:revisionPtr revIDLastSave="0" documentId="13_ncr:1_{3CF242D5-0171-4962-BD04-568D6DB012F8}" xr6:coauthVersionLast="47" xr6:coauthVersionMax="47" xr10:uidLastSave="{00000000-0000-0000-0000-000000000000}"/>
  <bookViews>
    <workbookView xWindow="4125" yWindow="735" windowWidth="29850" windowHeight="19650" tabRatio="500" xr2:uid="{00000000-000D-0000-FFFF-FFFF00000000}"/>
  </bookViews>
  <sheets>
    <sheet name="📖 Guía de Uso" sheetId="1" r:id="rId1"/>
    <sheet name="⚙️ Parámetros" sheetId="2" r:id="rId2"/>
    <sheet name="📋 Registro Paradas" sheetId="3" r:id="rId3"/>
    <sheet name="💶 Cálculo Coste" sheetId="4" r:id="rId4"/>
    <sheet name="📐 MTTR·MTBF·OEE" sheetId="5" r:id="rId5"/>
    <sheet name="📊 Dashboard" sheetId="6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9" i="6" l="1"/>
  <c r="C29" i="6"/>
  <c r="B29" i="6"/>
  <c r="D28" i="6"/>
  <c r="C28" i="6"/>
  <c r="B28" i="6"/>
  <c r="D27" i="6"/>
  <c r="C27" i="6"/>
  <c r="B27" i="6"/>
  <c r="B26" i="6"/>
  <c r="B25" i="6"/>
  <c r="B24" i="6"/>
  <c r="D19" i="6"/>
  <c r="C19" i="6"/>
  <c r="B19" i="6"/>
  <c r="D18" i="6"/>
  <c r="C18" i="6"/>
  <c r="B18" i="6"/>
  <c r="D17" i="6"/>
  <c r="C17" i="6"/>
  <c r="B17" i="6"/>
  <c r="B16" i="6"/>
  <c r="D15" i="6"/>
  <c r="C15" i="6"/>
  <c r="B15" i="6"/>
  <c r="D14" i="6"/>
  <c r="C14" i="6"/>
  <c r="B14" i="6"/>
  <c r="D13" i="6"/>
  <c r="C13" i="6"/>
  <c r="B13" i="6"/>
  <c r="D12" i="6"/>
  <c r="C12" i="6"/>
  <c r="B12" i="6"/>
  <c r="B11" i="6"/>
  <c r="B10" i="6"/>
  <c r="B9" i="6"/>
  <c r="B20" i="6" s="1"/>
  <c r="B17" i="5"/>
  <c r="I4" i="6" s="1"/>
  <c r="B10" i="5"/>
  <c r="E4" i="6" s="1"/>
  <c r="E504" i="4"/>
  <c r="C504" i="4"/>
  <c r="B504" i="4"/>
  <c r="E503" i="4"/>
  <c r="C503" i="4"/>
  <c r="B503" i="4"/>
  <c r="E502" i="4"/>
  <c r="C502" i="4"/>
  <c r="B502" i="4"/>
  <c r="E501" i="4"/>
  <c r="C501" i="4"/>
  <c r="B501" i="4"/>
  <c r="E500" i="4"/>
  <c r="C500" i="4"/>
  <c r="B500" i="4"/>
  <c r="E499" i="4"/>
  <c r="C499" i="4"/>
  <c r="B499" i="4"/>
  <c r="E498" i="4"/>
  <c r="C498" i="4"/>
  <c r="B498" i="4"/>
  <c r="E497" i="4"/>
  <c r="C497" i="4"/>
  <c r="B497" i="4"/>
  <c r="E496" i="4"/>
  <c r="C496" i="4"/>
  <c r="B496" i="4"/>
  <c r="E495" i="4"/>
  <c r="C495" i="4"/>
  <c r="B495" i="4"/>
  <c r="E494" i="4"/>
  <c r="C494" i="4"/>
  <c r="B494" i="4"/>
  <c r="E493" i="4"/>
  <c r="C493" i="4"/>
  <c r="B493" i="4"/>
  <c r="E492" i="4"/>
  <c r="C492" i="4"/>
  <c r="B492" i="4"/>
  <c r="E491" i="4"/>
  <c r="C491" i="4"/>
  <c r="B491" i="4"/>
  <c r="E490" i="4"/>
  <c r="C490" i="4"/>
  <c r="B490" i="4"/>
  <c r="E489" i="4"/>
  <c r="C489" i="4"/>
  <c r="B489" i="4"/>
  <c r="E488" i="4"/>
  <c r="C488" i="4"/>
  <c r="B488" i="4"/>
  <c r="E487" i="4"/>
  <c r="C487" i="4"/>
  <c r="B487" i="4"/>
  <c r="E486" i="4"/>
  <c r="C486" i="4"/>
  <c r="B486" i="4"/>
  <c r="E485" i="4"/>
  <c r="C485" i="4"/>
  <c r="B485" i="4"/>
  <c r="E484" i="4"/>
  <c r="C484" i="4"/>
  <c r="B484" i="4"/>
  <c r="E483" i="4"/>
  <c r="C483" i="4"/>
  <c r="B483" i="4"/>
  <c r="E482" i="4"/>
  <c r="C482" i="4"/>
  <c r="B482" i="4"/>
  <c r="E481" i="4"/>
  <c r="C481" i="4"/>
  <c r="B481" i="4"/>
  <c r="E480" i="4"/>
  <c r="C480" i="4"/>
  <c r="B480" i="4"/>
  <c r="E479" i="4"/>
  <c r="C479" i="4"/>
  <c r="B479" i="4"/>
  <c r="E478" i="4"/>
  <c r="C478" i="4"/>
  <c r="B478" i="4"/>
  <c r="E477" i="4"/>
  <c r="C477" i="4"/>
  <c r="B477" i="4"/>
  <c r="E476" i="4"/>
  <c r="C476" i="4"/>
  <c r="B476" i="4"/>
  <c r="E475" i="4"/>
  <c r="C475" i="4"/>
  <c r="B475" i="4"/>
  <c r="E474" i="4"/>
  <c r="C474" i="4"/>
  <c r="B474" i="4"/>
  <c r="E473" i="4"/>
  <c r="C473" i="4"/>
  <c r="B473" i="4"/>
  <c r="E472" i="4"/>
  <c r="C472" i="4"/>
  <c r="B472" i="4"/>
  <c r="E471" i="4"/>
  <c r="C471" i="4"/>
  <c r="B471" i="4"/>
  <c r="E470" i="4"/>
  <c r="C470" i="4"/>
  <c r="B470" i="4"/>
  <c r="E469" i="4"/>
  <c r="C469" i="4"/>
  <c r="B469" i="4"/>
  <c r="E468" i="4"/>
  <c r="C468" i="4"/>
  <c r="B468" i="4"/>
  <c r="E467" i="4"/>
  <c r="C467" i="4"/>
  <c r="B467" i="4"/>
  <c r="E466" i="4"/>
  <c r="C466" i="4"/>
  <c r="B466" i="4"/>
  <c r="E465" i="4"/>
  <c r="C465" i="4"/>
  <c r="B465" i="4"/>
  <c r="E464" i="4"/>
  <c r="C464" i="4"/>
  <c r="B464" i="4"/>
  <c r="E463" i="4"/>
  <c r="C463" i="4"/>
  <c r="B463" i="4"/>
  <c r="E462" i="4"/>
  <c r="C462" i="4"/>
  <c r="B462" i="4"/>
  <c r="E461" i="4"/>
  <c r="C461" i="4"/>
  <c r="B461" i="4"/>
  <c r="E460" i="4"/>
  <c r="C460" i="4"/>
  <c r="B460" i="4"/>
  <c r="E459" i="4"/>
  <c r="C459" i="4"/>
  <c r="B459" i="4"/>
  <c r="E458" i="4"/>
  <c r="C458" i="4"/>
  <c r="B458" i="4"/>
  <c r="E457" i="4"/>
  <c r="C457" i="4"/>
  <c r="B457" i="4"/>
  <c r="E456" i="4"/>
  <c r="C456" i="4"/>
  <c r="B456" i="4"/>
  <c r="E455" i="4"/>
  <c r="C455" i="4"/>
  <c r="B455" i="4"/>
  <c r="E454" i="4"/>
  <c r="C454" i="4"/>
  <c r="B454" i="4"/>
  <c r="E453" i="4"/>
  <c r="C453" i="4"/>
  <c r="B453" i="4"/>
  <c r="E452" i="4"/>
  <c r="C452" i="4"/>
  <c r="B452" i="4"/>
  <c r="E451" i="4"/>
  <c r="C451" i="4"/>
  <c r="B451" i="4"/>
  <c r="E450" i="4"/>
  <c r="C450" i="4"/>
  <c r="B450" i="4"/>
  <c r="E449" i="4"/>
  <c r="C449" i="4"/>
  <c r="B449" i="4"/>
  <c r="E448" i="4"/>
  <c r="C448" i="4"/>
  <c r="B448" i="4"/>
  <c r="E447" i="4"/>
  <c r="C447" i="4"/>
  <c r="B447" i="4"/>
  <c r="E446" i="4"/>
  <c r="C446" i="4"/>
  <c r="B446" i="4"/>
  <c r="E445" i="4"/>
  <c r="C445" i="4"/>
  <c r="B445" i="4"/>
  <c r="E444" i="4"/>
  <c r="C444" i="4"/>
  <c r="B444" i="4"/>
  <c r="E443" i="4"/>
  <c r="C443" i="4"/>
  <c r="B443" i="4"/>
  <c r="E442" i="4"/>
  <c r="C442" i="4"/>
  <c r="B442" i="4"/>
  <c r="E441" i="4"/>
  <c r="C441" i="4"/>
  <c r="B441" i="4"/>
  <c r="E440" i="4"/>
  <c r="C440" i="4"/>
  <c r="B440" i="4"/>
  <c r="E439" i="4"/>
  <c r="C439" i="4"/>
  <c r="B439" i="4"/>
  <c r="E438" i="4"/>
  <c r="C438" i="4"/>
  <c r="B438" i="4"/>
  <c r="E437" i="4"/>
  <c r="C437" i="4"/>
  <c r="B437" i="4"/>
  <c r="E436" i="4"/>
  <c r="C436" i="4"/>
  <c r="B436" i="4"/>
  <c r="E435" i="4"/>
  <c r="C435" i="4"/>
  <c r="B435" i="4"/>
  <c r="E434" i="4"/>
  <c r="C434" i="4"/>
  <c r="B434" i="4"/>
  <c r="E433" i="4"/>
  <c r="C433" i="4"/>
  <c r="B433" i="4"/>
  <c r="E432" i="4"/>
  <c r="C432" i="4"/>
  <c r="B432" i="4"/>
  <c r="E431" i="4"/>
  <c r="C431" i="4"/>
  <c r="B431" i="4"/>
  <c r="E430" i="4"/>
  <c r="C430" i="4"/>
  <c r="B430" i="4"/>
  <c r="E429" i="4"/>
  <c r="C429" i="4"/>
  <c r="B429" i="4"/>
  <c r="E428" i="4"/>
  <c r="C428" i="4"/>
  <c r="B428" i="4"/>
  <c r="E427" i="4"/>
  <c r="C427" i="4"/>
  <c r="B427" i="4"/>
  <c r="E426" i="4"/>
  <c r="C426" i="4"/>
  <c r="B426" i="4"/>
  <c r="E425" i="4"/>
  <c r="C425" i="4"/>
  <c r="B425" i="4"/>
  <c r="E424" i="4"/>
  <c r="C424" i="4"/>
  <c r="B424" i="4"/>
  <c r="E423" i="4"/>
  <c r="C423" i="4"/>
  <c r="B423" i="4"/>
  <c r="E422" i="4"/>
  <c r="C422" i="4"/>
  <c r="B422" i="4"/>
  <c r="E421" i="4"/>
  <c r="C421" i="4"/>
  <c r="B421" i="4"/>
  <c r="E420" i="4"/>
  <c r="C420" i="4"/>
  <c r="B420" i="4"/>
  <c r="E419" i="4"/>
  <c r="C419" i="4"/>
  <c r="B419" i="4"/>
  <c r="E418" i="4"/>
  <c r="C418" i="4"/>
  <c r="B418" i="4"/>
  <c r="E417" i="4"/>
  <c r="C417" i="4"/>
  <c r="B417" i="4"/>
  <c r="E416" i="4"/>
  <c r="C416" i="4"/>
  <c r="B416" i="4"/>
  <c r="E415" i="4"/>
  <c r="C415" i="4"/>
  <c r="B415" i="4"/>
  <c r="E414" i="4"/>
  <c r="C414" i="4"/>
  <c r="B414" i="4"/>
  <c r="E413" i="4"/>
  <c r="C413" i="4"/>
  <c r="B413" i="4"/>
  <c r="E412" i="4"/>
  <c r="C412" i="4"/>
  <c r="B412" i="4"/>
  <c r="E411" i="4"/>
  <c r="C411" i="4"/>
  <c r="B411" i="4"/>
  <c r="E410" i="4"/>
  <c r="C410" i="4"/>
  <c r="B410" i="4"/>
  <c r="E409" i="4"/>
  <c r="C409" i="4"/>
  <c r="B409" i="4"/>
  <c r="E408" i="4"/>
  <c r="C408" i="4"/>
  <c r="B408" i="4"/>
  <c r="E407" i="4"/>
  <c r="C407" i="4"/>
  <c r="B407" i="4"/>
  <c r="E406" i="4"/>
  <c r="C406" i="4"/>
  <c r="B406" i="4"/>
  <c r="E405" i="4"/>
  <c r="C405" i="4"/>
  <c r="B405" i="4"/>
  <c r="E404" i="4"/>
  <c r="C404" i="4"/>
  <c r="B404" i="4"/>
  <c r="E403" i="4"/>
  <c r="C403" i="4"/>
  <c r="B403" i="4"/>
  <c r="E402" i="4"/>
  <c r="C402" i="4"/>
  <c r="B402" i="4"/>
  <c r="E401" i="4"/>
  <c r="C401" i="4"/>
  <c r="B401" i="4"/>
  <c r="E400" i="4"/>
  <c r="C400" i="4"/>
  <c r="B400" i="4"/>
  <c r="E399" i="4"/>
  <c r="C399" i="4"/>
  <c r="B399" i="4"/>
  <c r="E398" i="4"/>
  <c r="C398" i="4"/>
  <c r="B398" i="4"/>
  <c r="E397" i="4"/>
  <c r="C397" i="4"/>
  <c r="B397" i="4"/>
  <c r="E396" i="4"/>
  <c r="C396" i="4"/>
  <c r="B396" i="4"/>
  <c r="E395" i="4"/>
  <c r="C395" i="4"/>
  <c r="B395" i="4"/>
  <c r="E394" i="4"/>
  <c r="C394" i="4"/>
  <c r="B394" i="4"/>
  <c r="E393" i="4"/>
  <c r="C393" i="4"/>
  <c r="B393" i="4"/>
  <c r="E392" i="4"/>
  <c r="C392" i="4"/>
  <c r="B392" i="4"/>
  <c r="E391" i="4"/>
  <c r="C391" i="4"/>
  <c r="B391" i="4"/>
  <c r="E390" i="4"/>
  <c r="C390" i="4"/>
  <c r="B390" i="4"/>
  <c r="E389" i="4"/>
  <c r="C389" i="4"/>
  <c r="B389" i="4"/>
  <c r="E388" i="4"/>
  <c r="C388" i="4"/>
  <c r="B388" i="4"/>
  <c r="E387" i="4"/>
  <c r="C387" i="4"/>
  <c r="B387" i="4"/>
  <c r="E386" i="4"/>
  <c r="C386" i="4"/>
  <c r="B386" i="4"/>
  <c r="E385" i="4"/>
  <c r="C385" i="4"/>
  <c r="B385" i="4"/>
  <c r="E384" i="4"/>
  <c r="C384" i="4"/>
  <c r="B384" i="4"/>
  <c r="E383" i="4"/>
  <c r="C383" i="4"/>
  <c r="B383" i="4"/>
  <c r="E382" i="4"/>
  <c r="C382" i="4"/>
  <c r="B382" i="4"/>
  <c r="E381" i="4"/>
  <c r="C381" i="4"/>
  <c r="B381" i="4"/>
  <c r="E380" i="4"/>
  <c r="C380" i="4"/>
  <c r="B380" i="4"/>
  <c r="E379" i="4"/>
  <c r="C379" i="4"/>
  <c r="B379" i="4"/>
  <c r="E378" i="4"/>
  <c r="C378" i="4"/>
  <c r="B378" i="4"/>
  <c r="E377" i="4"/>
  <c r="C377" i="4"/>
  <c r="B377" i="4"/>
  <c r="E376" i="4"/>
  <c r="C376" i="4"/>
  <c r="B376" i="4"/>
  <c r="E375" i="4"/>
  <c r="C375" i="4"/>
  <c r="B375" i="4"/>
  <c r="E374" i="4"/>
  <c r="C374" i="4"/>
  <c r="B374" i="4"/>
  <c r="E373" i="4"/>
  <c r="C373" i="4"/>
  <c r="B373" i="4"/>
  <c r="E372" i="4"/>
  <c r="C372" i="4"/>
  <c r="B372" i="4"/>
  <c r="E371" i="4"/>
  <c r="C371" i="4"/>
  <c r="B371" i="4"/>
  <c r="E370" i="4"/>
  <c r="C370" i="4"/>
  <c r="B370" i="4"/>
  <c r="E369" i="4"/>
  <c r="C369" i="4"/>
  <c r="B369" i="4"/>
  <c r="E368" i="4"/>
  <c r="C368" i="4"/>
  <c r="B368" i="4"/>
  <c r="E367" i="4"/>
  <c r="C367" i="4"/>
  <c r="B367" i="4"/>
  <c r="E366" i="4"/>
  <c r="C366" i="4"/>
  <c r="B366" i="4"/>
  <c r="E365" i="4"/>
  <c r="C365" i="4"/>
  <c r="B365" i="4"/>
  <c r="E364" i="4"/>
  <c r="C364" i="4"/>
  <c r="B364" i="4"/>
  <c r="E363" i="4"/>
  <c r="C363" i="4"/>
  <c r="B363" i="4"/>
  <c r="E362" i="4"/>
  <c r="C362" i="4"/>
  <c r="B362" i="4"/>
  <c r="E361" i="4"/>
  <c r="C361" i="4"/>
  <c r="B361" i="4"/>
  <c r="E360" i="4"/>
  <c r="C360" i="4"/>
  <c r="B360" i="4"/>
  <c r="E359" i="4"/>
  <c r="C359" i="4"/>
  <c r="B359" i="4"/>
  <c r="E358" i="4"/>
  <c r="C358" i="4"/>
  <c r="B358" i="4"/>
  <c r="E357" i="4"/>
  <c r="C357" i="4"/>
  <c r="B357" i="4"/>
  <c r="E356" i="4"/>
  <c r="C356" i="4"/>
  <c r="B356" i="4"/>
  <c r="E355" i="4"/>
  <c r="C355" i="4"/>
  <c r="B355" i="4"/>
  <c r="E354" i="4"/>
  <c r="C354" i="4"/>
  <c r="B354" i="4"/>
  <c r="E353" i="4"/>
  <c r="C353" i="4"/>
  <c r="B353" i="4"/>
  <c r="E352" i="4"/>
  <c r="C352" i="4"/>
  <c r="B352" i="4"/>
  <c r="E351" i="4"/>
  <c r="C351" i="4"/>
  <c r="B351" i="4"/>
  <c r="E350" i="4"/>
  <c r="C350" i="4"/>
  <c r="B350" i="4"/>
  <c r="E349" i="4"/>
  <c r="C349" i="4"/>
  <c r="B349" i="4"/>
  <c r="E348" i="4"/>
  <c r="C348" i="4"/>
  <c r="B348" i="4"/>
  <c r="E347" i="4"/>
  <c r="C347" i="4"/>
  <c r="B347" i="4"/>
  <c r="E346" i="4"/>
  <c r="C346" i="4"/>
  <c r="B346" i="4"/>
  <c r="E345" i="4"/>
  <c r="C345" i="4"/>
  <c r="B345" i="4"/>
  <c r="E344" i="4"/>
  <c r="C344" i="4"/>
  <c r="B344" i="4"/>
  <c r="E343" i="4"/>
  <c r="C343" i="4"/>
  <c r="B343" i="4"/>
  <c r="E342" i="4"/>
  <c r="C342" i="4"/>
  <c r="B342" i="4"/>
  <c r="E341" i="4"/>
  <c r="C341" i="4"/>
  <c r="B341" i="4"/>
  <c r="E340" i="4"/>
  <c r="C340" i="4"/>
  <c r="B340" i="4"/>
  <c r="E339" i="4"/>
  <c r="C339" i="4"/>
  <c r="B339" i="4"/>
  <c r="E338" i="4"/>
  <c r="C338" i="4"/>
  <c r="B338" i="4"/>
  <c r="E337" i="4"/>
  <c r="C337" i="4"/>
  <c r="B337" i="4"/>
  <c r="E336" i="4"/>
  <c r="C336" i="4"/>
  <c r="B336" i="4"/>
  <c r="E335" i="4"/>
  <c r="C335" i="4"/>
  <c r="B335" i="4"/>
  <c r="E334" i="4"/>
  <c r="C334" i="4"/>
  <c r="B334" i="4"/>
  <c r="E333" i="4"/>
  <c r="C333" i="4"/>
  <c r="B333" i="4"/>
  <c r="E332" i="4"/>
  <c r="C332" i="4"/>
  <c r="B332" i="4"/>
  <c r="E331" i="4"/>
  <c r="C331" i="4"/>
  <c r="B331" i="4"/>
  <c r="E330" i="4"/>
  <c r="C330" i="4"/>
  <c r="B330" i="4"/>
  <c r="E329" i="4"/>
  <c r="C329" i="4"/>
  <c r="B329" i="4"/>
  <c r="E328" i="4"/>
  <c r="C328" i="4"/>
  <c r="B328" i="4"/>
  <c r="E327" i="4"/>
  <c r="C327" i="4"/>
  <c r="B327" i="4"/>
  <c r="E326" i="4"/>
  <c r="C326" i="4"/>
  <c r="B326" i="4"/>
  <c r="E325" i="4"/>
  <c r="C325" i="4"/>
  <c r="B325" i="4"/>
  <c r="E324" i="4"/>
  <c r="C324" i="4"/>
  <c r="B324" i="4"/>
  <c r="E323" i="4"/>
  <c r="C323" i="4"/>
  <c r="B323" i="4"/>
  <c r="E322" i="4"/>
  <c r="C322" i="4"/>
  <c r="B322" i="4"/>
  <c r="E321" i="4"/>
  <c r="C321" i="4"/>
  <c r="B321" i="4"/>
  <c r="E320" i="4"/>
  <c r="C320" i="4"/>
  <c r="B320" i="4"/>
  <c r="E319" i="4"/>
  <c r="C319" i="4"/>
  <c r="B319" i="4"/>
  <c r="E318" i="4"/>
  <c r="C318" i="4"/>
  <c r="B318" i="4"/>
  <c r="E317" i="4"/>
  <c r="C317" i="4"/>
  <c r="B317" i="4"/>
  <c r="E316" i="4"/>
  <c r="C316" i="4"/>
  <c r="B316" i="4"/>
  <c r="E315" i="4"/>
  <c r="C315" i="4"/>
  <c r="B315" i="4"/>
  <c r="E314" i="4"/>
  <c r="C314" i="4"/>
  <c r="B314" i="4"/>
  <c r="E313" i="4"/>
  <c r="C313" i="4"/>
  <c r="B313" i="4"/>
  <c r="O312" i="4"/>
  <c r="E312" i="4"/>
  <c r="C312" i="4"/>
  <c r="B312" i="4"/>
  <c r="E311" i="4"/>
  <c r="C311" i="4"/>
  <c r="B311" i="4"/>
  <c r="E310" i="4"/>
  <c r="C310" i="4"/>
  <c r="B310" i="4"/>
  <c r="E309" i="4"/>
  <c r="C309" i="4"/>
  <c r="B309" i="4"/>
  <c r="E308" i="4"/>
  <c r="C308" i="4"/>
  <c r="B308" i="4"/>
  <c r="E307" i="4"/>
  <c r="C307" i="4"/>
  <c r="B307" i="4"/>
  <c r="E306" i="4"/>
  <c r="C306" i="4"/>
  <c r="B306" i="4"/>
  <c r="E305" i="4"/>
  <c r="C305" i="4"/>
  <c r="B305" i="4"/>
  <c r="E304" i="4"/>
  <c r="C304" i="4"/>
  <c r="B304" i="4"/>
  <c r="E303" i="4"/>
  <c r="C303" i="4"/>
  <c r="B303" i="4"/>
  <c r="E302" i="4"/>
  <c r="C302" i="4"/>
  <c r="B302" i="4"/>
  <c r="E301" i="4"/>
  <c r="C301" i="4"/>
  <c r="B301" i="4"/>
  <c r="E300" i="4"/>
  <c r="C300" i="4"/>
  <c r="B300" i="4"/>
  <c r="E299" i="4"/>
  <c r="C299" i="4"/>
  <c r="B299" i="4"/>
  <c r="E298" i="4"/>
  <c r="C298" i="4"/>
  <c r="B298" i="4"/>
  <c r="E297" i="4"/>
  <c r="C297" i="4"/>
  <c r="B297" i="4"/>
  <c r="E296" i="4"/>
  <c r="C296" i="4"/>
  <c r="B296" i="4"/>
  <c r="E295" i="4"/>
  <c r="C295" i="4"/>
  <c r="B295" i="4"/>
  <c r="E294" i="4"/>
  <c r="C294" i="4"/>
  <c r="B294" i="4"/>
  <c r="E293" i="4"/>
  <c r="C293" i="4"/>
  <c r="B293" i="4"/>
  <c r="E292" i="4"/>
  <c r="C292" i="4"/>
  <c r="B292" i="4"/>
  <c r="E291" i="4"/>
  <c r="C291" i="4"/>
  <c r="B291" i="4"/>
  <c r="E290" i="4"/>
  <c r="C290" i="4"/>
  <c r="B290" i="4"/>
  <c r="E289" i="4"/>
  <c r="C289" i="4"/>
  <c r="B289" i="4"/>
  <c r="E288" i="4"/>
  <c r="C288" i="4"/>
  <c r="B288" i="4"/>
  <c r="E287" i="4"/>
  <c r="C287" i="4"/>
  <c r="B287" i="4"/>
  <c r="E286" i="4"/>
  <c r="C286" i="4"/>
  <c r="B286" i="4"/>
  <c r="E285" i="4"/>
  <c r="C285" i="4"/>
  <c r="B285" i="4"/>
  <c r="E284" i="4"/>
  <c r="C284" i="4"/>
  <c r="B284" i="4"/>
  <c r="E283" i="4"/>
  <c r="C283" i="4"/>
  <c r="B283" i="4"/>
  <c r="E282" i="4"/>
  <c r="C282" i="4"/>
  <c r="B282" i="4"/>
  <c r="E281" i="4"/>
  <c r="C281" i="4"/>
  <c r="B281" i="4"/>
  <c r="E280" i="4"/>
  <c r="C280" i="4"/>
  <c r="B280" i="4"/>
  <c r="E279" i="4"/>
  <c r="C279" i="4"/>
  <c r="B279" i="4"/>
  <c r="E278" i="4"/>
  <c r="C278" i="4"/>
  <c r="B278" i="4"/>
  <c r="E277" i="4"/>
  <c r="C277" i="4"/>
  <c r="B277" i="4"/>
  <c r="E276" i="4"/>
  <c r="C276" i="4"/>
  <c r="B276" i="4"/>
  <c r="E275" i="4"/>
  <c r="C275" i="4"/>
  <c r="B275" i="4"/>
  <c r="E274" i="4"/>
  <c r="C274" i="4"/>
  <c r="B274" i="4"/>
  <c r="E273" i="4"/>
  <c r="C273" i="4"/>
  <c r="B273" i="4"/>
  <c r="E272" i="4"/>
  <c r="C272" i="4"/>
  <c r="B272" i="4"/>
  <c r="E271" i="4"/>
  <c r="C271" i="4"/>
  <c r="B271" i="4"/>
  <c r="E270" i="4"/>
  <c r="C270" i="4"/>
  <c r="B270" i="4"/>
  <c r="E269" i="4"/>
  <c r="C269" i="4"/>
  <c r="B269" i="4"/>
  <c r="E268" i="4"/>
  <c r="C268" i="4"/>
  <c r="B268" i="4"/>
  <c r="E267" i="4"/>
  <c r="C267" i="4"/>
  <c r="B267" i="4"/>
  <c r="E266" i="4"/>
  <c r="C266" i="4"/>
  <c r="B266" i="4"/>
  <c r="E265" i="4"/>
  <c r="C265" i="4"/>
  <c r="B265" i="4"/>
  <c r="E264" i="4"/>
  <c r="C264" i="4"/>
  <c r="B264" i="4"/>
  <c r="E263" i="4"/>
  <c r="C263" i="4"/>
  <c r="B263" i="4"/>
  <c r="E262" i="4"/>
  <c r="C262" i="4"/>
  <c r="B262" i="4"/>
  <c r="E261" i="4"/>
  <c r="C261" i="4"/>
  <c r="B261" i="4"/>
  <c r="E260" i="4"/>
  <c r="C260" i="4"/>
  <c r="B260" i="4"/>
  <c r="E259" i="4"/>
  <c r="C259" i="4"/>
  <c r="B259" i="4"/>
  <c r="E258" i="4"/>
  <c r="C258" i="4"/>
  <c r="B258" i="4"/>
  <c r="E257" i="4"/>
  <c r="C257" i="4"/>
  <c r="B257" i="4"/>
  <c r="E256" i="4"/>
  <c r="C256" i="4"/>
  <c r="B256" i="4"/>
  <c r="E255" i="4"/>
  <c r="C255" i="4"/>
  <c r="B255" i="4"/>
  <c r="E254" i="4"/>
  <c r="C254" i="4"/>
  <c r="B254" i="4"/>
  <c r="E253" i="4"/>
  <c r="C253" i="4"/>
  <c r="B253" i="4"/>
  <c r="E252" i="4"/>
  <c r="C252" i="4"/>
  <c r="B252" i="4"/>
  <c r="E251" i="4"/>
  <c r="C251" i="4"/>
  <c r="B251" i="4"/>
  <c r="E250" i="4"/>
  <c r="C250" i="4"/>
  <c r="B250" i="4"/>
  <c r="E249" i="4"/>
  <c r="C249" i="4"/>
  <c r="B249" i="4"/>
  <c r="E248" i="4"/>
  <c r="C248" i="4"/>
  <c r="B248" i="4"/>
  <c r="E247" i="4"/>
  <c r="C247" i="4"/>
  <c r="B247" i="4"/>
  <c r="E246" i="4"/>
  <c r="C246" i="4"/>
  <c r="B246" i="4"/>
  <c r="E245" i="4"/>
  <c r="C245" i="4"/>
  <c r="B245" i="4"/>
  <c r="E244" i="4"/>
  <c r="C244" i="4"/>
  <c r="B244" i="4"/>
  <c r="E243" i="4"/>
  <c r="C243" i="4"/>
  <c r="B243" i="4"/>
  <c r="E242" i="4"/>
  <c r="C242" i="4"/>
  <c r="B242" i="4"/>
  <c r="E241" i="4"/>
  <c r="C241" i="4"/>
  <c r="B241" i="4"/>
  <c r="E240" i="4"/>
  <c r="C240" i="4"/>
  <c r="B240" i="4"/>
  <c r="E239" i="4"/>
  <c r="C239" i="4"/>
  <c r="B239" i="4"/>
  <c r="E238" i="4"/>
  <c r="C238" i="4"/>
  <c r="B238" i="4"/>
  <c r="E237" i="4"/>
  <c r="C237" i="4"/>
  <c r="B237" i="4"/>
  <c r="E236" i="4"/>
  <c r="C236" i="4"/>
  <c r="B236" i="4"/>
  <c r="E235" i="4"/>
  <c r="C235" i="4"/>
  <c r="B235" i="4"/>
  <c r="E234" i="4"/>
  <c r="C234" i="4"/>
  <c r="B234" i="4"/>
  <c r="E233" i="4"/>
  <c r="C233" i="4"/>
  <c r="B233" i="4"/>
  <c r="E232" i="4"/>
  <c r="C232" i="4"/>
  <c r="B232" i="4"/>
  <c r="E231" i="4"/>
  <c r="C231" i="4"/>
  <c r="B231" i="4"/>
  <c r="E230" i="4"/>
  <c r="C230" i="4"/>
  <c r="B230" i="4"/>
  <c r="E229" i="4"/>
  <c r="C229" i="4"/>
  <c r="B229" i="4"/>
  <c r="E228" i="4"/>
  <c r="C228" i="4"/>
  <c r="B228" i="4"/>
  <c r="E227" i="4"/>
  <c r="C227" i="4"/>
  <c r="B227" i="4"/>
  <c r="E226" i="4"/>
  <c r="C226" i="4"/>
  <c r="B226" i="4"/>
  <c r="E225" i="4"/>
  <c r="C225" i="4"/>
  <c r="B225" i="4"/>
  <c r="E224" i="4"/>
  <c r="C224" i="4"/>
  <c r="B224" i="4"/>
  <c r="E223" i="4"/>
  <c r="C223" i="4"/>
  <c r="B223" i="4"/>
  <c r="E222" i="4"/>
  <c r="C222" i="4"/>
  <c r="B222" i="4"/>
  <c r="E221" i="4"/>
  <c r="C221" i="4"/>
  <c r="B221" i="4"/>
  <c r="E220" i="4"/>
  <c r="C220" i="4"/>
  <c r="B220" i="4"/>
  <c r="E219" i="4"/>
  <c r="C219" i="4"/>
  <c r="B219" i="4"/>
  <c r="E218" i="4"/>
  <c r="C218" i="4"/>
  <c r="B218" i="4"/>
  <c r="E217" i="4"/>
  <c r="C217" i="4"/>
  <c r="B217" i="4"/>
  <c r="E216" i="4"/>
  <c r="C216" i="4"/>
  <c r="B216" i="4"/>
  <c r="E215" i="4"/>
  <c r="C215" i="4"/>
  <c r="B215" i="4"/>
  <c r="E214" i="4"/>
  <c r="C214" i="4"/>
  <c r="B214" i="4"/>
  <c r="E213" i="4"/>
  <c r="C213" i="4"/>
  <c r="B213" i="4"/>
  <c r="E212" i="4"/>
  <c r="C212" i="4"/>
  <c r="B212" i="4"/>
  <c r="E211" i="4"/>
  <c r="C211" i="4"/>
  <c r="B211" i="4"/>
  <c r="E210" i="4"/>
  <c r="C210" i="4"/>
  <c r="B210" i="4"/>
  <c r="E209" i="4"/>
  <c r="C209" i="4"/>
  <c r="B209" i="4"/>
  <c r="E208" i="4"/>
  <c r="C208" i="4"/>
  <c r="B208" i="4"/>
  <c r="E207" i="4"/>
  <c r="C207" i="4"/>
  <c r="B207" i="4"/>
  <c r="E206" i="4"/>
  <c r="C206" i="4"/>
  <c r="B206" i="4"/>
  <c r="E205" i="4"/>
  <c r="C205" i="4"/>
  <c r="B205" i="4"/>
  <c r="E204" i="4"/>
  <c r="C204" i="4"/>
  <c r="B204" i="4"/>
  <c r="E203" i="4"/>
  <c r="C203" i="4"/>
  <c r="B203" i="4"/>
  <c r="E202" i="4"/>
  <c r="C202" i="4"/>
  <c r="B202" i="4"/>
  <c r="E201" i="4"/>
  <c r="C201" i="4"/>
  <c r="B201" i="4"/>
  <c r="E200" i="4"/>
  <c r="C200" i="4"/>
  <c r="B200" i="4"/>
  <c r="E199" i="4"/>
  <c r="C199" i="4"/>
  <c r="B199" i="4"/>
  <c r="E198" i="4"/>
  <c r="C198" i="4"/>
  <c r="B198" i="4"/>
  <c r="E197" i="4"/>
  <c r="C197" i="4"/>
  <c r="B197" i="4"/>
  <c r="E196" i="4"/>
  <c r="C196" i="4"/>
  <c r="B196" i="4"/>
  <c r="E195" i="4"/>
  <c r="C195" i="4"/>
  <c r="B195" i="4"/>
  <c r="E194" i="4"/>
  <c r="C194" i="4"/>
  <c r="B194" i="4"/>
  <c r="E193" i="4"/>
  <c r="C193" i="4"/>
  <c r="B193" i="4"/>
  <c r="E192" i="4"/>
  <c r="C192" i="4"/>
  <c r="B192" i="4"/>
  <c r="E191" i="4"/>
  <c r="C191" i="4"/>
  <c r="B191" i="4"/>
  <c r="E190" i="4"/>
  <c r="C190" i="4"/>
  <c r="B190" i="4"/>
  <c r="E189" i="4"/>
  <c r="C189" i="4"/>
  <c r="B189" i="4"/>
  <c r="E188" i="4"/>
  <c r="C188" i="4"/>
  <c r="B188" i="4"/>
  <c r="E187" i="4"/>
  <c r="C187" i="4"/>
  <c r="B187" i="4"/>
  <c r="E186" i="4"/>
  <c r="C186" i="4"/>
  <c r="B186" i="4"/>
  <c r="E185" i="4"/>
  <c r="C185" i="4"/>
  <c r="B185" i="4"/>
  <c r="E184" i="4"/>
  <c r="C184" i="4"/>
  <c r="B184" i="4"/>
  <c r="E183" i="4"/>
  <c r="C183" i="4"/>
  <c r="B183" i="4"/>
  <c r="E182" i="4"/>
  <c r="C182" i="4"/>
  <c r="B182" i="4"/>
  <c r="E181" i="4"/>
  <c r="C181" i="4"/>
  <c r="B181" i="4"/>
  <c r="E180" i="4"/>
  <c r="C180" i="4"/>
  <c r="B180" i="4"/>
  <c r="E179" i="4"/>
  <c r="C179" i="4"/>
  <c r="B179" i="4"/>
  <c r="E178" i="4"/>
  <c r="C178" i="4"/>
  <c r="B178" i="4"/>
  <c r="E177" i="4"/>
  <c r="C177" i="4"/>
  <c r="B177" i="4"/>
  <c r="E176" i="4"/>
  <c r="C176" i="4"/>
  <c r="B176" i="4"/>
  <c r="E175" i="4"/>
  <c r="C175" i="4"/>
  <c r="B175" i="4"/>
  <c r="E174" i="4"/>
  <c r="C174" i="4"/>
  <c r="B174" i="4"/>
  <c r="E173" i="4"/>
  <c r="C173" i="4"/>
  <c r="B173" i="4"/>
  <c r="E172" i="4"/>
  <c r="C172" i="4"/>
  <c r="B172" i="4"/>
  <c r="E171" i="4"/>
  <c r="C171" i="4"/>
  <c r="B171" i="4"/>
  <c r="E170" i="4"/>
  <c r="C170" i="4"/>
  <c r="B170" i="4"/>
  <c r="E169" i="4"/>
  <c r="C169" i="4"/>
  <c r="B169" i="4"/>
  <c r="E168" i="4"/>
  <c r="C168" i="4"/>
  <c r="B168" i="4"/>
  <c r="E167" i="4"/>
  <c r="C167" i="4"/>
  <c r="B167" i="4"/>
  <c r="E166" i="4"/>
  <c r="C166" i="4"/>
  <c r="B166" i="4"/>
  <c r="E165" i="4"/>
  <c r="C165" i="4"/>
  <c r="B165" i="4"/>
  <c r="E164" i="4"/>
  <c r="C164" i="4"/>
  <c r="B164" i="4"/>
  <c r="E163" i="4"/>
  <c r="C163" i="4"/>
  <c r="B163" i="4"/>
  <c r="E162" i="4"/>
  <c r="C162" i="4"/>
  <c r="B162" i="4"/>
  <c r="E161" i="4"/>
  <c r="C161" i="4"/>
  <c r="B161" i="4"/>
  <c r="E160" i="4"/>
  <c r="C160" i="4"/>
  <c r="B160" i="4"/>
  <c r="E159" i="4"/>
  <c r="C159" i="4"/>
  <c r="B159" i="4"/>
  <c r="E158" i="4"/>
  <c r="C158" i="4"/>
  <c r="B158" i="4"/>
  <c r="E157" i="4"/>
  <c r="C157" i="4"/>
  <c r="B157" i="4"/>
  <c r="E156" i="4"/>
  <c r="C156" i="4"/>
  <c r="B156" i="4"/>
  <c r="E155" i="4"/>
  <c r="C155" i="4"/>
  <c r="B155" i="4"/>
  <c r="E154" i="4"/>
  <c r="C154" i="4"/>
  <c r="B154" i="4"/>
  <c r="E153" i="4"/>
  <c r="C153" i="4"/>
  <c r="B153" i="4"/>
  <c r="E152" i="4"/>
  <c r="C152" i="4"/>
  <c r="B152" i="4"/>
  <c r="E151" i="4"/>
  <c r="C151" i="4"/>
  <c r="B151" i="4"/>
  <c r="E150" i="4"/>
  <c r="C150" i="4"/>
  <c r="B150" i="4"/>
  <c r="E149" i="4"/>
  <c r="C149" i="4"/>
  <c r="B149" i="4"/>
  <c r="E148" i="4"/>
  <c r="C148" i="4"/>
  <c r="B148" i="4"/>
  <c r="E147" i="4"/>
  <c r="C147" i="4"/>
  <c r="B147" i="4"/>
  <c r="E146" i="4"/>
  <c r="C146" i="4"/>
  <c r="B146" i="4"/>
  <c r="E145" i="4"/>
  <c r="C145" i="4"/>
  <c r="B145" i="4"/>
  <c r="E144" i="4"/>
  <c r="C144" i="4"/>
  <c r="B144" i="4"/>
  <c r="E143" i="4"/>
  <c r="C143" i="4"/>
  <c r="B143" i="4"/>
  <c r="E142" i="4"/>
  <c r="C142" i="4"/>
  <c r="B142" i="4"/>
  <c r="E141" i="4"/>
  <c r="C141" i="4"/>
  <c r="B141" i="4"/>
  <c r="E140" i="4"/>
  <c r="C140" i="4"/>
  <c r="B140" i="4"/>
  <c r="E139" i="4"/>
  <c r="C139" i="4"/>
  <c r="B139" i="4"/>
  <c r="E138" i="4"/>
  <c r="C138" i="4"/>
  <c r="B138" i="4"/>
  <c r="E137" i="4"/>
  <c r="C137" i="4"/>
  <c r="B137" i="4"/>
  <c r="E136" i="4"/>
  <c r="C136" i="4"/>
  <c r="B136" i="4"/>
  <c r="E135" i="4"/>
  <c r="C135" i="4"/>
  <c r="B135" i="4"/>
  <c r="E134" i="4"/>
  <c r="C134" i="4"/>
  <c r="B134" i="4"/>
  <c r="E133" i="4"/>
  <c r="C133" i="4"/>
  <c r="B133" i="4"/>
  <c r="E132" i="4"/>
  <c r="C132" i="4"/>
  <c r="B132" i="4"/>
  <c r="E131" i="4"/>
  <c r="C131" i="4"/>
  <c r="B131" i="4"/>
  <c r="E130" i="4"/>
  <c r="C130" i="4"/>
  <c r="B130" i="4"/>
  <c r="E129" i="4"/>
  <c r="C129" i="4"/>
  <c r="B129" i="4"/>
  <c r="E128" i="4"/>
  <c r="C128" i="4"/>
  <c r="B128" i="4"/>
  <c r="E127" i="4"/>
  <c r="C127" i="4"/>
  <c r="B127" i="4"/>
  <c r="E126" i="4"/>
  <c r="C126" i="4"/>
  <c r="B126" i="4"/>
  <c r="E125" i="4"/>
  <c r="C125" i="4"/>
  <c r="B125" i="4"/>
  <c r="E124" i="4"/>
  <c r="C124" i="4"/>
  <c r="B124" i="4"/>
  <c r="E123" i="4"/>
  <c r="C123" i="4"/>
  <c r="B123" i="4"/>
  <c r="E122" i="4"/>
  <c r="C122" i="4"/>
  <c r="B122" i="4"/>
  <c r="E121" i="4"/>
  <c r="C121" i="4"/>
  <c r="B121" i="4"/>
  <c r="E120" i="4"/>
  <c r="C120" i="4"/>
  <c r="B120" i="4"/>
  <c r="E119" i="4"/>
  <c r="C119" i="4"/>
  <c r="B119" i="4"/>
  <c r="E118" i="4"/>
  <c r="C118" i="4"/>
  <c r="B118" i="4"/>
  <c r="E117" i="4"/>
  <c r="C117" i="4"/>
  <c r="B117" i="4"/>
  <c r="E116" i="4"/>
  <c r="C116" i="4"/>
  <c r="B116" i="4"/>
  <c r="E115" i="4"/>
  <c r="C115" i="4"/>
  <c r="B115" i="4"/>
  <c r="E114" i="4"/>
  <c r="C114" i="4"/>
  <c r="B114" i="4"/>
  <c r="E113" i="4"/>
  <c r="C113" i="4"/>
  <c r="B113" i="4"/>
  <c r="E112" i="4"/>
  <c r="C112" i="4"/>
  <c r="B112" i="4"/>
  <c r="E111" i="4"/>
  <c r="C111" i="4"/>
  <c r="B111" i="4"/>
  <c r="E110" i="4"/>
  <c r="C110" i="4"/>
  <c r="B110" i="4"/>
  <c r="E109" i="4"/>
  <c r="C109" i="4"/>
  <c r="B109" i="4"/>
  <c r="E108" i="4"/>
  <c r="C108" i="4"/>
  <c r="B108" i="4"/>
  <c r="E107" i="4"/>
  <c r="C107" i="4"/>
  <c r="B107" i="4"/>
  <c r="E106" i="4"/>
  <c r="C106" i="4"/>
  <c r="B106" i="4"/>
  <c r="E105" i="4"/>
  <c r="C105" i="4"/>
  <c r="B105" i="4"/>
  <c r="E104" i="4"/>
  <c r="C104" i="4"/>
  <c r="B104" i="4"/>
  <c r="E103" i="4"/>
  <c r="C103" i="4"/>
  <c r="B103" i="4"/>
  <c r="E102" i="4"/>
  <c r="C102" i="4"/>
  <c r="B102" i="4"/>
  <c r="E101" i="4"/>
  <c r="C101" i="4"/>
  <c r="B101" i="4"/>
  <c r="E100" i="4"/>
  <c r="C100" i="4"/>
  <c r="B100" i="4"/>
  <c r="E99" i="4"/>
  <c r="C99" i="4"/>
  <c r="B99" i="4"/>
  <c r="E98" i="4"/>
  <c r="C98" i="4"/>
  <c r="B98" i="4"/>
  <c r="E97" i="4"/>
  <c r="C97" i="4"/>
  <c r="B97" i="4"/>
  <c r="E96" i="4"/>
  <c r="C96" i="4"/>
  <c r="B96" i="4"/>
  <c r="E95" i="4"/>
  <c r="C95" i="4"/>
  <c r="B95" i="4"/>
  <c r="E94" i="4"/>
  <c r="C94" i="4"/>
  <c r="B94" i="4"/>
  <c r="E93" i="4"/>
  <c r="C93" i="4"/>
  <c r="B93" i="4"/>
  <c r="E92" i="4"/>
  <c r="C92" i="4"/>
  <c r="B92" i="4"/>
  <c r="E91" i="4"/>
  <c r="C91" i="4"/>
  <c r="B91" i="4"/>
  <c r="E90" i="4"/>
  <c r="C90" i="4"/>
  <c r="B90" i="4"/>
  <c r="E89" i="4"/>
  <c r="C89" i="4"/>
  <c r="B89" i="4"/>
  <c r="E88" i="4"/>
  <c r="C88" i="4"/>
  <c r="B88" i="4"/>
  <c r="E87" i="4"/>
  <c r="C87" i="4"/>
  <c r="B87" i="4"/>
  <c r="E86" i="4"/>
  <c r="C86" i="4"/>
  <c r="B86" i="4"/>
  <c r="E85" i="4"/>
  <c r="C85" i="4"/>
  <c r="B85" i="4"/>
  <c r="E84" i="4"/>
  <c r="C84" i="4"/>
  <c r="B84" i="4"/>
  <c r="E83" i="4"/>
  <c r="C83" i="4"/>
  <c r="B83" i="4"/>
  <c r="E82" i="4"/>
  <c r="C82" i="4"/>
  <c r="B82" i="4"/>
  <c r="E81" i="4"/>
  <c r="C81" i="4"/>
  <c r="B81" i="4"/>
  <c r="A81" i="4"/>
  <c r="E80" i="4"/>
  <c r="C80" i="4"/>
  <c r="B80" i="4"/>
  <c r="E79" i="4"/>
  <c r="C79" i="4"/>
  <c r="B79" i="4"/>
  <c r="A79" i="4"/>
  <c r="E78" i="4"/>
  <c r="C78" i="4"/>
  <c r="B78" i="4"/>
  <c r="E77" i="4"/>
  <c r="C77" i="4"/>
  <c r="B77" i="4"/>
  <c r="E76" i="4"/>
  <c r="C76" i="4"/>
  <c r="B76" i="4"/>
  <c r="E75" i="4"/>
  <c r="C75" i="4"/>
  <c r="B75" i="4"/>
  <c r="E74" i="4"/>
  <c r="C74" i="4"/>
  <c r="B74" i="4"/>
  <c r="E73" i="4"/>
  <c r="C73" i="4"/>
  <c r="B73" i="4"/>
  <c r="E72" i="4"/>
  <c r="C72" i="4"/>
  <c r="B72" i="4"/>
  <c r="E71" i="4"/>
  <c r="C71" i="4"/>
  <c r="B71" i="4"/>
  <c r="E70" i="4"/>
  <c r="C70" i="4"/>
  <c r="B70" i="4"/>
  <c r="E69" i="4"/>
  <c r="C69" i="4"/>
  <c r="B69" i="4"/>
  <c r="A69" i="4"/>
  <c r="E68" i="4"/>
  <c r="C68" i="4"/>
  <c r="B68" i="4"/>
  <c r="E67" i="4"/>
  <c r="C67" i="4"/>
  <c r="B67" i="4"/>
  <c r="E66" i="4"/>
  <c r="C66" i="4"/>
  <c r="B66" i="4"/>
  <c r="E65" i="4"/>
  <c r="C65" i="4"/>
  <c r="B65" i="4"/>
  <c r="E64" i="4"/>
  <c r="C64" i="4"/>
  <c r="B64" i="4"/>
  <c r="E63" i="4"/>
  <c r="C63" i="4"/>
  <c r="B63" i="4"/>
  <c r="E62" i="4"/>
  <c r="C62" i="4"/>
  <c r="B62" i="4"/>
  <c r="E61" i="4"/>
  <c r="C61" i="4"/>
  <c r="B61" i="4"/>
  <c r="E60" i="4"/>
  <c r="C60" i="4"/>
  <c r="B60" i="4"/>
  <c r="E59" i="4"/>
  <c r="C59" i="4"/>
  <c r="B59" i="4"/>
  <c r="E58" i="4"/>
  <c r="C58" i="4"/>
  <c r="B58" i="4"/>
  <c r="E57" i="4"/>
  <c r="C57" i="4"/>
  <c r="B57" i="4"/>
  <c r="A57" i="4"/>
  <c r="E56" i="4"/>
  <c r="C56" i="4"/>
  <c r="B56" i="4"/>
  <c r="E55" i="4"/>
  <c r="C55" i="4"/>
  <c r="B55" i="4"/>
  <c r="E54" i="4"/>
  <c r="C54" i="4"/>
  <c r="B54" i="4"/>
  <c r="E53" i="4"/>
  <c r="C53" i="4"/>
  <c r="B53" i="4"/>
  <c r="E52" i="4"/>
  <c r="C52" i="4"/>
  <c r="B52" i="4"/>
  <c r="E51" i="4"/>
  <c r="C51" i="4"/>
  <c r="B51" i="4"/>
  <c r="E50" i="4"/>
  <c r="C50" i="4"/>
  <c r="B50" i="4"/>
  <c r="E49" i="4"/>
  <c r="C49" i="4"/>
  <c r="B49" i="4"/>
  <c r="E48" i="4"/>
  <c r="C48" i="4"/>
  <c r="B48" i="4"/>
  <c r="E47" i="4"/>
  <c r="C47" i="4"/>
  <c r="B47" i="4"/>
  <c r="E46" i="4"/>
  <c r="C46" i="4"/>
  <c r="B46" i="4"/>
  <c r="E45" i="4"/>
  <c r="C45" i="4"/>
  <c r="B45" i="4"/>
  <c r="A45" i="4"/>
  <c r="E44" i="4"/>
  <c r="C44" i="4"/>
  <c r="B44" i="4"/>
  <c r="E43" i="4"/>
  <c r="C43" i="4"/>
  <c r="B43" i="4"/>
  <c r="E42" i="4"/>
  <c r="C42" i="4"/>
  <c r="B42" i="4"/>
  <c r="E41" i="4"/>
  <c r="C41" i="4"/>
  <c r="B41" i="4"/>
  <c r="E40" i="4"/>
  <c r="C40" i="4"/>
  <c r="B40" i="4"/>
  <c r="E39" i="4"/>
  <c r="C39" i="4"/>
  <c r="B39" i="4"/>
  <c r="E38" i="4"/>
  <c r="C38" i="4"/>
  <c r="B38" i="4"/>
  <c r="E37" i="4"/>
  <c r="C37" i="4"/>
  <c r="B37" i="4"/>
  <c r="E36" i="4"/>
  <c r="C36" i="4"/>
  <c r="B36" i="4"/>
  <c r="E35" i="4"/>
  <c r="C35" i="4"/>
  <c r="B35" i="4"/>
  <c r="E34" i="4"/>
  <c r="C34" i="4"/>
  <c r="B34" i="4"/>
  <c r="E33" i="4"/>
  <c r="C33" i="4"/>
  <c r="B33" i="4"/>
  <c r="A33" i="4"/>
  <c r="E32" i="4"/>
  <c r="C32" i="4"/>
  <c r="B32" i="4"/>
  <c r="E31" i="4"/>
  <c r="C31" i="4"/>
  <c r="B31" i="4"/>
  <c r="E30" i="4"/>
  <c r="C30" i="4"/>
  <c r="B30" i="4"/>
  <c r="E29" i="4"/>
  <c r="C29" i="4"/>
  <c r="B29" i="4"/>
  <c r="E28" i="4"/>
  <c r="C28" i="4"/>
  <c r="B28" i="4"/>
  <c r="E27" i="4"/>
  <c r="C27" i="4"/>
  <c r="B27" i="4"/>
  <c r="E26" i="4"/>
  <c r="C26" i="4"/>
  <c r="B26" i="4"/>
  <c r="E25" i="4"/>
  <c r="C25" i="4"/>
  <c r="B25" i="4"/>
  <c r="E24" i="4"/>
  <c r="C24" i="4"/>
  <c r="B24" i="4"/>
  <c r="E23" i="4"/>
  <c r="C23" i="4"/>
  <c r="B23" i="4"/>
  <c r="E22" i="4"/>
  <c r="C22" i="4"/>
  <c r="B22" i="4"/>
  <c r="E21" i="4"/>
  <c r="C21" i="4"/>
  <c r="B21" i="4"/>
  <c r="A21" i="4"/>
  <c r="E20" i="4"/>
  <c r="C20" i="4"/>
  <c r="B20" i="4"/>
  <c r="E19" i="4"/>
  <c r="C19" i="4"/>
  <c r="B19" i="4"/>
  <c r="E18" i="4"/>
  <c r="C18" i="4"/>
  <c r="B18" i="4"/>
  <c r="E17" i="4"/>
  <c r="C17" i="4"/>
  <c r="B17" i="4"/>
  <c r="E16" i="4"/>
  <c r="C16" i="4"/>
  <c r="B16" i="4"/>
  <c r="E15" i="4"/>
  <c r="C15" i="4"/>
  <c r="B15" i="4"/>
  <c r="E14" i="4"/>
  <c r="C14" i="4"/>
  <c r="B14" i="4"/>
  <c r="E13" i="4"/>
  <c r="C13" i="4"/>
  <c r="B13" i="4"/>
  <c r="E12" i="4"/>
  <c r="C12" i="4"/>
  <c r="B12" i="4"/>
  <c r="E11" i="4"/>
  <c r="C11" i="4"/>
  <c r="B11" i="4"/>
  <c r="E10" i="4"/>
  <c r="C10" i="4"/>
  <c r="B10" i="4"/>
  <c r="E9" i="4"/>
  <c r="C9" i="4"/>
  <c r="B9" i="4"/>
  <c r="A9" i="4"/>
  <c r="E8" i="4"/>
  <c r="C8" i="4"/>
  <c r="B8" i="4"/>
  <c r="E7" i="4"/>
  <c r="C7" i="4"/>
  <c r="B7" i="4"/>
  <c r="E6" i="4"/>
  <c r="C6" i="4"/>
  <c r="B6" i="4"/>
  <c r="E5" i="4"/>
  <c r="C5" i="4"/>
  <c r="B5" i="4"/>
  <c r="H504" i="3"/>
  <c r="I504" i="3" s="1"/>
  <c r="D504" i="4" s="1"/>
  <c r="A504" i="3"/>
  <c r="A504" i="4" s="1"/>
  <c r="H503" i="3"/>
  <c r="I503" i="3" s="1"/>
  <c r="D503" i="4" s="1"/>
  <c r="A503" i="3"/>
  <c r="A503" i="4" s="1"/>
  <c r="H502" i="3"/>
  <c r="I502" i="3" s="1"/>
  <c r="D502" i="4" s="1"/>
  <c r="A502" i="3"/>
  <c r="A502" i="4" s="1"/>
  <c r="H501" i="3"/>
  <c r="I501" i="3" s="1"/>
  <c r="D501" i="4" s="1"/>
  <c r="A501" i="3"/>
  <c r="A501" i="4" s="1"/>
  <c r="H500" i="3"/>
  <c r="I500" i="3" s="1"/>
  <c r="D500" i="4" s="1"/>
  <c r="A500" i="3"/>
  <c r="A500" i="4" s="1"/>
  <c r="H499" i="3"/>
  <c r="I499" i="3" s="1"/>
  <c r="D499" i="4" s="1"/>
  <c r="A499" i="3"/>
  <c r="A499" i="4" s="1"/>
  <c r="H498" i="3"/>
  <c r="I498" i="3" s="1"/>
  <c r="D498" i="4" s="1"/>
  <c r="A498" i="3"/>
  <c r="A498" i="4" s="1"/>
  <c r="H497" i="3"/>
  <c r="I497" i="3" s="1"/>
  <c r="D497" i="4" s="1"/>
  <c r="A497" i="3"/>
  <c r="A497" i="4" s="1"/>
  <c r="H496" i="3"/>
  <c r="I496" i="3" s="1"/>
  <c r="D496" i="4" s="1"/>
  <c r="A496" i="3"/>
  <c r="A496" i="4" s="1"/>
  <c r="H495" i="3"/>
  <c r="I495" i="3" s="1"/>
  <c r="D495" i="4" s="1"/>
  <c r="A495" i="3"/>
  <c r="A495" i="4" s="1"/>
  <c r="H494" i="3"/>
  <c r="I494" i="3" s="1"/>
  <c r="D494" i="4" s="1"/>
  <c r="A494" i="3"/>
  <c r="A494" i="4" s="1"/>
  <c r="H493" i="3"/>
  <c r="I493" i="3" s="1"/>
  <c r="D493" i="4" s="1"/>
  <c r="A493" i="3"/>
  <c r="A493" i="4" s="1"/>
  <c r="H492" i="3"/>
  <c r="I492" i="3" s="1"/>
  <c r="D492" i="4" s="1"/>
  <c r="A492" i="3"/>
  <c r="A492" i="4" s="1"/>
  <c r="H491" i="3"/>
  <c r="I491" i="3" s="1"/>
  <c r="D491" i="4" s="1"/>
  <c r="A491" i="3"/>
  <c r="A491" i="4" s="1"/>
  <c r="H490" i="3"/>
  <c r="I490" i="3" s="1"/>
  <c r="D490" i="4" s="1"/>
  <c r="A490" i="3"/>
  <c r="A490" i="4" s="1"/>
  <c r="H489" i="3"/>
  <c r="I489" i="3" s="1"/>
  <c r="D489" i="4" s="1"/>
  <c r="A489" i="3"/>
  <c r="A489" i="4" s="1"/>
  <c r="H488" i="3"/>
  <c r="I488" i="3" s="1"/>
  <c r="D488" i="4" s="1"/>
  <c r="A488" i="3"/>
  <c r="A488" i="4" s="1"/>
  <c r="H487" i="3"/>
  <c r="I487" i="3" s="1"/>
  <c r="D487" i="4" s="1"/>
  <c r="A487" i="3"/>
  <c r="A487" i="4" s="1"/>
  <c r="H486" i="3"/>
  <c r="I486" i="3" s="1"/>
  <c r="D486" i="4" s="1"/>
  <c r="A486" i="3"/>
  <c r="A486" i="4" s="1"/>
  <c r="H485" i="3"/>
  <c r="I485" i="3" s="1"/>
  <c r="D485" i="4" s="1"/>
  <c r="A485" i="3"/>
  <c r="A485" i="4" s="1"/>
  <c r="H484" i="3"/>
  <c r="I484" i="3" s="1"/>
  <c r="D484" i="4" s="1"/>
  <c r="A484" i="3"/>
  <c r="A484" i="4" s="1"/>
  <c r="H483" i="3"/>
  <c r="I483" i="3" s="1"/>
  <c r="D483" i="4" s="1"/>
  <c r="A483" i="3"/>
  <c r="A483" i="4" s="1"/>
  <c r="H482" i="3"/>
  <c r="I482" i="3" s="1"/>
  <c r="D482" i="4" s="1"/>
  <c r="A482" i="3"/>
  <c r="A482" i="4" s="1"/>
  <c r="H481" i="3"/>
  <c r="I481" i="3" s="1"/>
  <c r="D481" i="4" s="1"/>
  <c r="A481" i="3"/>
  <c r="A481" i="4" s="1"/>
  <c r="H480" i="3"/>
  <c r="I480" i="3" s="1"/>
  <c r="D480" i="4" s="1"/>
  <c r="A480" i="3"/>
  <c r="A480" i="4" s="1"/>
  <c r="H479" i="3"/>
  <c r="I479" i="3" s="1"/>
  <c r="D479" i="4" s="1"/>
  <c r="A479" i="3"/>
  <c r="A479" i="4" s="1"/>
  <c r="H478" i="3"/>
  <c r="I478" i="3" s="1"/>
  <c r="D478" i="4" s="1"/>
  <c r="A478" i="3"/>
  <c r="A478" i="4" s="1"/>
  <c r="H477" i="3"/>
  <c r="I477" i="3" s="1"/>
  <c r="D477" i="4" s="1"/>
  <c r="A477" i="3"/>
  <c r="A477" i="4" s="1"/>
  <c r="H476" i="3"/>
  <c r="I476" i="3" s="1"/>
  <c r="D476" i="4" s="1"/>
  <c r="A476" i="3"/>
  <c r="A476" i="4" s="1"/>
  <c r="H475" i="3"/>
  <c r="I475" i="3" s="1"/>
  <c r="D475" i="4" s="1"/>
  <c r="A475" i="3"/>
  <c r="A475" i="4" s="1"/>
  <c r="H474" i="3"/>
  <c r="I474" i="3" s="1"/>
  <c r="D474" i="4" s="1"/>
  <c r="A474" i="3"/>
  <c r="A474" i="4" s="1"/>
  <c r="H473" i="3"/>
  <c r="I473" i="3" s="1"/>
  <c r="D473" i="4" s="1"/>
  <c r="A473" i="3"/>
  <c r="A473" i="4" s="1"/>
  <c r="H472" i="3"/>
  <c r="I472" i="3" s="1"/>
  <c r="D472" i="4" s="1"/>
  <c r="A472" i="3"/>
  <c r="A472" i="4" s="1"/>
  <c r="H471" i="3"/>
  <c r="I471" i="3" s="1"/>
  <c r="D471" i="4" s="1"/>
  <c r="A471" i="3"/>
  <c r="A471" i="4" s="1"/>
  <c r="H470" i="3"/>
  <c r="I470" i="3" s="1"/>
  <c r="D470" i="4" s="1"/>
  <c r="A470" i="3"/>
  <c r="A470" i="4" s="1"/>
  <c r="H469" i="3"/>
  <c r="I469" i="3" s="1"/>
  <c r="D469" i="4" s="1"/>
  <c r="A469" i="3"/>
  <c r="A469" i="4" s="1"/>
  <c r="H468" i="3"/>
  <c r="I468" i="3" s="1"/>
  <c r="D468" i="4" s="1"/>
  <c r="A468" i="3"/>
  <c r="A468" i="4" s="1"/>
  <c r="H467" i="3"/>
  <c r="I467" i="3" s="1"/>
  <c r="D467" i="4" s="1"/>
  <c r="A467" i="3"/>
  <c r="A467" i="4" s="1"/>
  <c r="H466" i="3"/>
  <c r="I466" i="3" s="1"/>
  <c r="D466" i="4" s="1"/>
  <c r="A466" i="3"/>
  <c r="A466" i="4" s="1"/>
  <c r="H465" i="3"/>
  <c r="I465" i="3" s="1"/>
  <c r="D465" i="4" s="1"/>
  <c r="A465" i="3"/>
  <c r="A465" i="4" s="1"/>
  <c r="H464" i="3"/>
  <c r="I464" i="3" s="1"/>
  <c r="D464" i="4" s="1"/>
  <c r="A464" i="3"/>
  <c r="A464" i="4" s="1"/>
  <c r="H463" i="3"/>
  <c r="I463" i="3" s="1"/>
  <c r="D463" i="4" s="1"/>
  <c r="A463" i="3"/>
  <c r="A463" i="4" s="1"/>
  <c r="H462" i="3"/>
  <c r="I462" i="3" s="1"/>
  <c r="D462" i="4" s="1"/>
  <c r="A462" i="3"/>
  <c r="A462" i="4" s="1"/>
  <c r="H461" i="3"/>
  <c r="I461" i="3" s="1"/>
  <c r="D461" i="4" s="1"/>
  <c r="A461" i="3"/>
  <c r="A461" i="4" s="1"/>
  <c r="H460" i="3"/>
  <c r="I460" i="3" s="1"/>
  <c r="D460" i="4" s="1"/>
  <c r="A460" i="3"/>
  <c r="A460" i="4" s="1"/>
  <c r="H459" i="3"/>
  <c r="I459" i="3" s="1"/>
  <c r="D459" i="4" s="1"/>
  <c r="A459" i="3"/>
  <c r="A459" i="4" s="1"/>
  <c r="H458" i="3"/>
  <c r="I458" i="3" s="1"/>
  <c r="D458" i="4" s="1"/>
  <c r="A458" i="3"/>
  <c r="A458" i="4" s="1"/>
  <c r="H457" i="3"/>
  <c r="I457" i="3" s="1"/>
  <c r="D457" i="4" s="1"/>
  <c r="A457" i="3"/>
  <c r="A457" i="4" s="1"/>
  <c r="H456" i="3"/>
  <c r="I456" i="3" s="1"/>
  <c r="D456" i="4" s="1"/>
  <c r="A456" i="3"/>
  <c r="A456" i="4" s="1"/>
  <c r="H455" i="3"/>
  <c r="I455" i="3" s="1"/>
  <c r="D455" i="4" s="1"/>
  <c r="A455" i="3"/>
  <c r="A455" i="4" s="1"/>
  <c r="H454" i="3"/>
  <c r="I454" i="3" s="1"/>
  <c r="D454" i="4" s="1"/>
  <c r="A454" i="3"/>
  <c r="A454" i="4" s="1"/>
  <c r="H453" i="3"/>
  <c r="I453" i="3" s="1"/>
  <c r="D453" i="4" s="1"/>
  <c r="A453" i="3"/>
  <c r="A453" i="4" s="1"/>
  <c r="H452" i="3"/>
  <c r="I452" i="3" s="1"/>
  <c r="D452" i="4" s="1"/>
  <c r="A452" i="3"/>
  <c r="A452" i="4" s="1"/>
  <c r="H451" i="3"/>
  <c r="I451" i="3" s="1"/>
  <c r="D451" i="4" s="1"/>
  <c r="A451" i="3"/>
  <c r="A451" i="4" s="1"/>
  <c r="H450" i="3"/>
  <c r="I450" i="3" s="1"/>
  <c r="D450" i="4" s="1"/>
  <c r="A450" i="3"/>
  <c r="A450" i="4" s="1"/>
  <c r="H449" i="3"/>
  <c r="I449" i="3" s="1"/>
  <c r="D449" i="4" s="1"/>
  <c r="A449" i="3"/>
  <c r="A449" i="4" s="1"/>
  <c r="H448" i="3"/>
  <c r="I448" i="3" s="1"/>
  <c r="D448" i="4" s="1"/>
  <c r="A448" i="3"/>
  <c r="A448" i="4" s="1"/>
  <c r="H447" i="3"/>
  <c r="I447" i="3" s="1"/>
  <c r="D447" i="4" s="1"/>
  <c r="A447" i="3"/>
  <c r="A447" i="4" s="1"/>
  <c r="H446" i="3"/>
  <c r="I446" i="3" s="1"/>
  <c r="D446" i="4" s="1"/>
  <c r="A446" i="3"/>
  <c r="A446" i="4" s="1"/>
  <c r="H445" i="3"/>
  <c r="I445" i="3" s="1"/>
  <c r="D445" i="4" s="1"/>
  <c r="A445" i="3"/>
  <c r="A445" i="4" s="1"/>
  <c r="H444" i="3"/>
  <c r="I444" i="3" s="1"/>
  <c r="D444" i="4" s="1"/>
  <c r="A444" i="3"/>
  <c r="A444" i="4" s="1"/>
  <c r="H443" i="3"/>
  <c r="I443" i="3" s="1"/>
  <c r="D443" i="4" s="1"/>
  <c r="A443" i="3"/>
  <c r="A443" i="4" s="1"/>
  <c r="H442" i="3"/>
  <c r="I442" i="3" s="1"/>
  <c r="D442" i="4" s="1"/>
  <c r="A442" i="3"/>
  <c r="A442" i="4" s="1"/>
  <c r="H441" i="3"/>
  <c r="I441" i="3" s="1"/>
  <c r="D441" i="4" s="1"/>
  <c r="A441" i="3"/>
  <c r="A441" i="4" s="1"/>
  <c r="H440" i="3"/>
  <c r="I440" i="3" s="1"/>
  <c r="D440" i="4" s="1"/>
  <c r="A440" i="3"/>
  <c r="A440" i="4" s="1"/>
  <c r="H439" i="3"/>
  <c r="I439" i="3" s="1"/>
  <c r="D439" i="4" s="1"/>
  <c r="A439" i="3"/>
  <c r="A439" i="4" s="1"/>
  <c r="H438" i="3"/>
  <c r="I438" i="3" s="1"/>
  <c r="D438" i="4" s="1"/>
  <c r="A438" i="3"/>
  <c r="A438" i="4" s="1"/>
  <c r="H437" i="3"/>
  <c r="I437" i="3" s="1"/>
  <c r="D437" i="4" s="1"/>
  <c r="A437" i="3"/>
  <c r="A437" i="4" s="1"/>
  <c r="H436" i="3"/>
  <c r="I436" i="3" s="1"/>
  <c r="D436" i="4" s="1"/>
  <c r="A436" i="3"/>
  <c r="A436" i="4" s="1"/>
  <c r="H435" i="3"/>
  <c r="I435" i="3" s="1"/>
  <c r="D435" i="4" s="1"/>
  <c r="A435" i="3"/>
  <c r="A435" i="4" s="1"/>
  <c r="H434" i="3"/>
  <c r="I434" i="3" s="1"/>
  <c r="D434" i="4" s="1"/>
  <c r="A434" i="3"/>
  <c r="A434" i="4" s="1"/>
  <c r="H433" i="3"/>
  <c r="I433" i="3" s="1"/>
  <c r="D433" i="4" s="1"/>
  <c r="A433" i="3"/>
  <c r="A433" i="4" s="1"/>
  <c r="H432" i="3"/>
  <c r="I432" i="3" s="1"/>
  <c r="D432" i="4" s="1"/>
  <c r="A432" i="3"/>
  <c r="A432" i="4" s="1"/>
  <c r="H431" i="3"/>
  <c r="I431" i="3" s="1"/>
  <c r="D431" i="4" s="1"/>
  <c r="A431" i="3"/>
  <c r="A431" i="4" s="1"/>
  <c r="H430" i="3"/>
  <c r="I430" i="3" s="1"/>
  <c r="D430" i="4" s="1"/>
  <c r="A430" i="3"/>
  <c r="A430" i="4" s="1"/>
  <c r="H429" i="3"/>
  <c r="I429" i="3" s="1"/>
  <c r="D429" i="4" s="1"/>
  <c r="A429" i="3"/>
  <c r="A429" i="4" s="1"/>
  <c r="H428" i="3"/>
  <c r="I428" i="3" s="1"/>
  <c r="D428" i="4" s="1"/>
  <c r="A428" i="3"/>
  <c r="A428" i="4" s="1"/>
  <c r="H427" i="3"/>
  <c r="I427" i="3" s="1"/>
  <c r="D427" i="4" s="1"/>
  <c r="A427" i="3"/>
  <c r="A427" i="4" s="1"/>
  <c r="H426" i="3"/>
  <c r="I426" i="3" s="1"/>
  <c r="D426" i="4" s="1"/>
  <c r="A426" i="3"/>
  <c r="A426" i="4" s="1"/>
  <c r="H425" i="3"/>
  <c r="I425" i="3" s="1"/>
  <c r="D425" i="4" s="1"/>
  <c r="A425" i="3"/>
  <c r="A425" i="4" s="1"/>
  <c r="H424" i="3"/>
  <c r="I424" i="3" s="1"/>
  <c r="D424" i="4" s="1"/>
  <c r="A424" i="3"/>
  <c r="A424" i="4" s="1"/>
  <c r="H423" i="3"/>
  <c r="I423" i="3" s="1"/>
  <c r="D423" i="4" s="1"/>
  <c r="A423" i="3"/>
  <c r="A423" i="4" s="1"/>
  <c r="H422" i="3"/>
  <c r="I422" i="3" s="1"/>
  <c r="D422" i="4" s="1"/>
  <c r="A422" i="3"/>
  <c r="A422" i="4" s="1"/>
  <c r="H421" i="3"/>
  <c r="I421" i="3" s="1"/>
  <c r="D421" i="4" s="1"/>
  <c r="A421" i="3"/>
  <c r="A421" i="4" s="1"/>
  <c r="H420" i="3"/>
  <c r="I420" i="3" s="1"/>
  <c r="D420" i="4" s="1"/>
  <c r="A420" i="3"/>
  <c r="A420" i="4" s="1"/>
  <c r="H419" i="3"/>
  <c r="I419" i="3" s="1"/>
  <c r="D419" i="4" s="1"/>
  <c r="A419" i="3"/>
  <c r="A419" i="4" s="1"/>
  <c r="H418" i="3"/>
  <c r="I418" i="3" s="1"/>
  <c r="D418" i="4" s="1"/>
  <c r="A418" i="3"/>
  <c r="A418" i="4" s="1"/>
  <c r="H417" i="3"/>
  <c r="I417" i="3" s="1"/>
  <c r="D417" i="4" s="1"/>
  <c r="A417" i="3"/>
  <c r="A417" i="4" s="1"/>
  <c r="H416" i="3"/>
  <c r="I416" i="3" s="1"/>
  <c r="D416" i="4" s="1"/>
  <c r="A416" i="3"/>
  <c r="A416" i="4" s="1"/>
  <c r="H415" i="3"/>
  <c r="I415" i="3" s="1"/>
  <c r="D415" i="4" s="1"/>
  <c r="A415" i="3"/>
  <c r="A415" i="4" s="1"/>
  <c r="H414" i="3"/>
  <c r="I414" i="3" s="1"/>
  <c r="D414" i="4" s="1"/>
  <c r="A414" i="3"/>
  <c r="A414" i="4" s="1"/>
  <c r="H413" i="3"/>
  <c r="I413" i="3" s="1"/>
  <c r="D413" i="4" s="1"/>
  <c r="A413" i="3"/>
  <c r="A413" i="4" s="1"/>
  <c r="H412" i="3"/>
  <c r="I412" i="3" s="1"/>
  <c r="D412" i="4" s="1"/>
  <c r="A412" i="3"/>
  <c r="A412" i="4" s="1"/>
  <c r="H411" i="3"/>
  <c r="I411" i="3" s="1"/>
  <c r="D411" i="4" s="1"/>
  <c r="A411" i="3"/>
  <c r="A411" i="4" s="1"/>
  <c r="H410" i="3"/>
  <c r="I410" i="3" s="1"/>
  <c r="D410" i="4" s="1"/>
  <c r="A410" i="3"/>
  <c r="A410" i="4" s="1"/>
  <c r="H409" i="3"/>
  <c r="I409" i="3" s="1"/>
  <c r="D409" i="4" s="1"/>
  <c r="A409" i="3"/>
  <c r="A409" i="4" s="1"/>
  <c r="H408" i="3"/>
  <c r="I408" i="3" s="1"/>
  <c r="D408" i="4" s="1"/>
  <c r="A408" i="3"/>
  <c r="A408" i="4" s="1"/>
  <c r="H407" i="3"/>
  <c r="I407" i="3" s="1"/>
  <c r="D407" i="4" s="1"/>
  <c r="A407" i="3"/>
  <c r="A407" i="4" s="1"/>
  <c r="H406" i="3"/>
  <c r="I406" i="3" s="1"/>
  <c r="D406" i="4" s="1"/>
  <c r="A406" i="3"/>
  <c r="A406" i="4" s="1"/>
  <c r="H405" i="3"/>
  <c r="I405" i="3" s="1"/>
  <c r="D405" i="4" s="1"/>
  <c r="A405" i="3"/>
  <c r="A405" i="4" s="1"/>
  <c r="H404" i="3"/>
  <c r="I404" i="3" s="1"/>
  <c r="D404" i="4" s="1"/>
  <c r="A404" i="3"/>
  <c r="A404" i="4" s="1"/>
  <c r="H403" i="3"/>
  <c r="I403" i="3" s="1"/>
  <c r="D403" i="4" s="1"/>
  <c r="A403" i="3"/>
  <c r="A403" i="4" s="1"/>
  <c r="H402" i="3"/>
  <c r="I402" i="3" s="1"/>
  <c r="D402" i="4" s="1"/>
  <c r="A402" i="3"/>
  <c r="A402" i="4" s="1"/>
  <c r="H401" i="3"/>
  <c r="I401" i="3" s="1"/>
  <c r="D401" i="4" s="1"/>
  <c r="A401" i="3"/>
  <c r="A401" i="4" s="1"/>
  <c r="H400" i="3"/>
  <c r="I400" i="3" s="1"/>
  <c r="D400" i="4" s="1"/>
  <c r="A400" i="3"/>
  <c r="A400" i="4" s="1"/>
  <c r="H399" i="3"/>
  <c r="I399" i="3" s="1"/>
  <c r="D399" i="4" s="1"/>
  <c r="A399" i="3"/>
  <c r="A399" i="4" s="1"/>
  <c r="H398" i="3"/>
  <c r="I398" i="3" s="1"/>
  <c r="D398" i="4" s="1"/>
  <c r="A398" i="3"/>
  <c r="A398" i="4" s="1"/>
  <c r="H397" i="3"/>
  <c r="I397" i="3" s="1"/>
  <c r="D397" i="4" s="1"/>
  <c r="A397" i="3"/>
  <c r="A397" i="4" s="1"/>
  <c r="H396" i="3"/>
  <c r="I396" i="3" s="1"/>
  <c r="D396" i="4" s="1"/>
  <c r="A396" i="3"/>
  <c r="A396" i="4" s="1"/>
  <c r="H395" i="3"/>
  <c r="I395" i="3" s="1"/>
  <c r="D395" i="4" s="1"/>
  <c r="A395" i="3"/>
  <c r="A395" i="4" s="1"/>
  <c r="H394" i="3"/>
  <c r="I394" i="3" s="1"/>
  <c r="D394" i="4" s="1"/>
  <c r="A394" i="3"/>
  <c r="A394" i="4" s="1"/>
  <c r="H393" i="3"/>
  <c r="I393" i="3" s="1"/>
  <c r="D393" i="4" s="1"/>
  <c r="A393" i="3"/>
  <c r="A393" i="4" s="1"/>
  <c r="H392" i="3"/>
  <c r="I392" i="3" s="1"/>
  <c r="D392" i="4" s="1"/>
  <c r="A392" i="3"/>
  <c r="A392" i="4" s="1"/>
  <c r="H391" i="3"/>
  <c r="I391" i="3" s="1"/>
  <c r="D391" i="4" s="1"/>
  <c r="A391" i="3"/>
  <c r="A391" i="4" s="1"/>
  <c r="H390" i="3"/>
  <c r="I390" i="3" s="1"/>
  <c r="D390" i="4" s="1"/>
  <c r="A390" i="3"/>
  <c r="A390" i="4" s="1"/>
  <c r="H389" i="3"/>
  <c r="I389" i="3" s="1"/>
  <c r="D389" i="4" s="1"/>
  <c r="A389" i="3"/>
  <c r="A389" i="4" s="1"/>
  <c r="H388" i="3"/>
  <c r="I388" i="3" s="1"/>
  <c r="D388" i="4" s="1"/>
  <c r="A388" i="3"/>
  <c r="A388" i="4" s="1"/>
  <c r="H387" i="3"/>
  <c r="I387" i="3" s="1"/>
  <c r="D387" i="4" s="1"/>
  <c r="A387" i="3"/>
  <c r="A387" i="4" s="1"/>
  <c r="H386" i="3"/>
  <c r="I386" i="3" s="1"/>
  <c r="D386" i="4" s="1"/>
  <c r="A386" i="3"/>
  <c r="A386" i="4" s="1"/>
  <c r="H385" i="3"/>
  <c r="I385" i="3" s="1"/>
  <c r="D385" i="4" s="1"/>
  <c r="A385" i="3"/>
  <c r="A385" i="4" s="1"/>
  <c r="H384" i="3"/>
  <c r="I384" i="3" s="1"/>
  <c r="D384" i="4" s="1"/>
  <c r="A384" i="3"/>
  <c r="A384" i="4" s="1"/>
  <c r="H383" i="3"/>
  <c r="I383" i="3" s="1"/>
  <c r="D383" i="4" s="1"/>
  <c r="A383" i="3"/>
  <c r="A383" i="4" s="1"/>
  <c r="H382" i="3"/>
  <c r="I382" i="3" s="1"/>
  <c r="D382" i="4" s="1"/>
  <c r="A382" i="3"/>
  <c r="A382" i="4" s="1"/>
  <c r="H381" i="3"/>
  <c r="I381" i="3" s="1"/>
  <c r="D381" i="4" s="1"/>
  <c r="A381" i="3"/>
  <c r="A381" i="4" s="1"/>
  <c r="H380" i="3"/>
  <c r="I380" i="3" s="1"/>
  <c r="D380" i="4" s="1"/>
  <c r="A380" i="3"/>
  <c r="A380" i="4" s="1"/>
  <c r="H379" i="3"/>
  <c r="I379" i="3" s="1"/>
  <c r="D379" i="4" s="1"/>
  <c r="A379" i="3"/>
  <c r="A379" i="4" s="1"/>
  <c r="H378" i="3"/>
  <c r="I378" i="3" s="1"/>
  <c r="D378" i="4" s="1"/>
  <c r="A378" i="3"/>
  <c r="A378" i="4" s="1"/>
  <c r="H377" i="3"/>
  <c r="I377" i="3" s="1"/>
  <c r="D377" i="4" s="1"/>
  <c r="A377" i="3"/>
  <c r="A377" i="4" s="1"/>
  <c r="H376" i="3"/>
  <c r="I376" i="3" s="1"/>
  <c r="D376" i="4" s="1"/>
  <c r="A376" i="3"/>
  <c r="A376" i="4" s="1"/>
  <c r="H375" i="3"/>
  <c r="I375" i="3" s="1"/>
  <c r="D375" i="4" s="1"/>
  <c r="A375" i="3"/>
  <c r="A375" i="4" s="1"/>
  <c r="H374" i="3"/>
  <c r="I374" i="3" s="1"/>
  <c r="D374" i="4" s="1"/>
  <c r="A374" i="3"/>
  <c r="A374" i="4" s="1"/>
  <c r="H373" i="3"/>
  <c r="I373" i="3" s="1"/>
  <c r="D373" i="4" s="1"/>
  <c r="A373" i="3"/>
  <c r="A373" i="4" s="1"/>
  <c r="H372" i="3"/>
  <c r="I372" i="3" s="1"/>
  <c r="D372" i="4" s="1"/>
  <c r="A372" i="3"/>
  <c r="A372" i="4" s="1"/>
  <c r="H371" i="3"/>
  <c r="I371" i="3" s="1"/>
  <c r="D371" i="4" s="1"/>
  <c r="A371" i="3"/>
  <c r="A371" i="4" s="1"/>
  <c r="H370" i="3"/>
  <c r="I370" i="3" s="1"/>
  <c r="D370" i="4" s="1"/>
  <c r="A370" i="3"/>
  <c r="A370" i="4" s="1"/>
  <c r="H369" i="3"/>
  <c r="I369" i="3" s="1"/>
  <c r="D369" i="4" s="1"/>
  <c r="A369" i="3"/>
  <c r="A369" i="4" s="1"/>
  <c r="H368" i="3"/>
  <c r="I368" i="3" s="1"/>
  <c r="D368" i="4" s="1"/>
  <c r="A368" i="3"/>
  <c r="A368" i="4" s="1"/>
  <c r="H367" i="3"/>
  <c r="I367" i="3" s="1"/>
  <c r="D367" i="4" s="1"/>
  <c r="A367" i="3"/>
  <c r="A367" i="4" s="1"/>
  <c r="H366" i="3"/>
  <c r="I366" i="3" s="1"/>
  <c r="D366" i="4" s="1"/>
  <c r="A366" i="3"/>
  <c r="A366" i="4" s="1"/>
  <c r="H365" i="3"/>
  <c r="I365" i="3" s="1"/>
  <c r="D365" i="4" s="1"/>
  <c r="A365" i="3"/>
  <c r="A365" i="4" s="1"/>
  <c r="H364" i="3"/>
  <c r="I364" i="3" s="1"/>
  <c r="D364" i="4" s="1"/>
  <c r="A364" i="3"/>
  <c r="A364" i="4" s="1"/>
  <c r="H363" i="3"/>
  <c r="I363" i="3" s="1"/>
  <c r="D363" i="4" s="1"/>
  <c r="A363" i="3"/>
  <c r="A363" i="4" s="1"/>
  <c r="H362" i="3"/>
  <c r="I362" i="3" s="1"/>
  <c r="D362" i="4" s="1"/>
  <c r="A362" i="3"/>
  <c r="A362" i="4" s="1"/>
  <c r="H361" i="3"/>
  <c r="I361" i="3" s="1"/>
  <c r="D361" i="4" s="1"/>
  <c r="A361" i="3"/>
  <c r="A361" i="4" s="1"/>
  <c r="H360" i="3"/>
  <c r="I360" i="3" s="1"/>
  <c r="D360" i="4" s="1"/>
  <c r="A360" i="3"/>
  <c r="A360" i="4" s="1"/>
  <c r="H359" i="3"/>
  <c r="I359" i="3" s="1"/>
  <c r="D359" i="4" s="1"/>
  <c r="A359" i="3"/>
  <c r="A359" i="4" s="1"/>
  <c r="H358" i="3"/>
  <c r="I358" i="3" s="1"/>
  <c r="D358" i="4" s="1"/>
  <c r="A358" i="3"/>
  <c r="A358" i="4" s="1"/>
  <c r="H357" i="3"/>
  <c r="I357" i="3" s="1"/>
  <c r="D357" i="4" s="1"/>
  <c r="A357" i="3"/>
  <c r="A357" i="4" s="1"/>
  <c r="H356" i="3"/>
  <c r="I356" i="3" s="1"/>
  <c r="D356" i="4" s="1"/>
  <c r="A356" i="3"/>
  <c r="A356" i="4" s="1"/>
  <c r="H355" i="3"/>
  <c r="I355" i="3" s="1"/>
  <c r="D355" i="4" s="1"/>
  <c r="A355" i="3"/>
  <c r="A355" i="4" s="1"/>
  <c r="H354" i="3"/>
  <c r="I354" i="3" s="1"/>
  <c r="D354" i="4" s="1"/>
  <c r="A354" i="3"/>
  <c r="A354" i="4" s="1"/>
  <c r="H353" i="3"/>
  <c r="I353" i="3" s="1"/>
  <c r="D353" i="4" s="1"/>
  <c r="A353" i="3"/>
  <c r="A353" i="4" s="1"/>
  <c r="H352" i="3"/>
  <c r="I352" i="3" s="1"/>
  <c r="D352" i="4" s="1"/>
  <c r="A352" i="3"/>
  <c r="A352" i="4" s="1"/>
  <c r="H351" i="3"/>
  <c r="I351" i="3" s="1"/>
  <c r="D351" i="4" s="1"/>
  <c r="A351" i="3"/>
  <c r="A351" i="4" s="1"/>
  <c r="H350" i="3"/>
  <c r="I350" i="3" s="1"/>
  <c r="D350" i="4" s="1"/>
  <c r="A350" i="3"/>
  <c r="A350" i="4" s="1"/>
  <c r="H349" i="3"/>
  <c r="I349" i="3" s="1"/>
  <c r="D349" i="4" s="1"/>
  <c r="A349" i="3"/>
  <c r="A349" i="4" s="1"/>
  <c r="H348" i="3"/>
  <c r="I348" i="3" s="1"/>
  <c r="D348" i="4" s="1"/>
  <c r="A348" i="3"/>
  <c r="A348" i="4" s="1"/>
  <c r="H347" i="3"/>
  <c r="I347" i="3" s="1"/>
  <c r="D347" i="4" s="1"/>
  <c r="A347" i="3"/>
  <c r="A347" i="4" s="1"/>
  <c r="H346" i="3"/>
  <c r="I346" i="3" s="1"/>
  <c r="D346" i="4" s="1"/>
  <c r="A346" i="3"/>
  <c r="A346" i="4" s="1"/>
  <c r="H345" i="3"/>
  <c r="I345" i="3" s="1"/>
  <c r="D345" i="4" s="1"/>
  <c r="A345" i="3"/>
  <c r="A345" i="4" s="1"/>
  <c r="H344" i="3"/>
  <c r="I344" i="3" s="1"/>
  <c r="D344" i="4" s="1"/>
  <c r="A344" i="3"/>
  <c r="A344" i="4" s="1"/>
  <c r="H343" i="3"/>
  <c r="I343" i="3" s="1"/>
  <c r="D343" i="4" s="1"/>
  <c r="A343" i="3"/>
  <c r="A343" i="4" s="1"/>
  <c r="H342" i="3"/>
  <c r="I342" i="3" s="1"/>
  <c r="D342" i="4" s="1"/>
  <c r="A342" i="3"/>
  <c r="A342" i="4" s="1"/>
  <c r="H341" i="3"/>
  <c r="I341" i="3" s="1"/>
  <c r="D341" i="4" s="1"/>
  <c r="A341" i="3"/>
  <c r="A341" i="4" s="1"/>
  <c r="H340" i="3"/>
  <c r="I340" i="3" s="1"/>
  <c r="D340" i="4" s="1"/>
  <c r="A340" i="3"/>
  <c r="A340" i="4" s="1"/>
  <c r="H339" i="3"/>
  <c r="I339" i="3" s="1"/>
  <c r="D339" i="4" s="1"/>
  <c r="A339" i="3"/>
  <c r="A339" i="4" s="1"/>
  <c r="H338" i="3"/>
  <c r="I338" i="3" s="1"/>
  <c r="D338" i="4" s="1"/>
  <c r="A338" i="3"/>
  <c r="A338" i="4" s="1"/>
  <c r="H337" i="3"/>
  <c r="I337" i="3" s="1"/>
  <c r="D337" i="4" s="1"/>
  <c r="A337" i="3"/>
  <c r="A337" i="4" s="1"/>
  <c r="H336" i="3"/>
  <c r="I336" i="3" s="1"/>
  <c r="D336" i="4" s="1"/>
  <c r="A336" i="3"/>
  <c r="A336" i="4" s="1"/>
  <c r="H335" i="3"/>
  <c r="I335" i="3" s="1"/>
  <c r="D335" i="4" s="1"/>
  <c r="A335" i="3"/>
  <c r="A335" i="4" s="1"/>
  <c r="H334" i="3"/>
  <c r="I334" i="3" s="1"/>
  <c r="D334" i="4" s="1"/>
  <c r="A334" i="3"/>
  <c r="A334" i="4" s="1"/>
  <c r="H333" i="3"/>
  <c r="I333" i="3" s="1"/>
  <c r="D333" i="4" s="1"/>
  <c r="A333" i="3"/>
  <c r="A333" i="4" s="1"/>
  <c r="H332" i="3"/>
  <c r="I332" i="3" s="1"/>
  <c r="D332" i="4" s="1"/>
  <c r="A332" i="3"/>
  <c r="A332" i="4" s="1"/>
  <c r="H331" i="3"/>
  <c r="I331" i="3" s="1"/>
  <c r="D331" i="4" s="1"/>
  <c r="A331" i="3"/>
  <c r="A331" i="4" s="1"/>
  <c r="H330" i="3"/>
  <c r="I330" i="3" s="1"/>
  <c r="D330" i="4" s="1"/>
  <c r="A330" i="3"/>
  <c r="A330" i="4" s="1"/>
  <c r="H329" i="3"/>
  <c r="I329" i="3" s="1"/>
  <c r="D329" i="4" s="1"/>
  <c r="A329" i="3"/>
  <c r="A329" i="4" s="1"/>
  <c r="H328" i="3"/>
  <c r="I328" i="3" s="1"/>
  <c r="D328" i="4" s="1"/>
  <c r="A328" i="3"/>
  <c r="A328" i="4" s="1"/>
  <c r="H327" i="3"/>
  <c r="I327" i="3" s="1"/>
  <c r="D327" i="4" s="1"/>
  <c r="A327" i="3"/>
  <c r="A327" i="4" s="1"/>
  <c r="H326" i="3"/>
  <c r="I326" i="3" s="1"/>
  <c r="D326" i="4" s="1"/>
  <c r="A326" i="3"/>
  <c r="A326" i="4" s="1"/>
  <c r="H325" i="3"/>
  <c r="I325" i="3" s="1"/>
  <c r="D325" i="4" s="1"/>
  <c r="A325" i="3"/>
  <c r="A325" i="4" s="1"/>
  <c r="H324" i="3"/>
  <c r="I324" i="3" s="1"/>
  <c r="D324" i="4" s="1"/>
  <c r="A324" i="3"/>
  <c r="A324" i="4" s="1"/>
  <c r="H323" i="3"/>
  <c r="I323" i="3" s="1"/>
  <c r="D323" i="4" s="1"/>
  <c r="A323" i="3"/>
  <c r="A323" i="4" s="1"/>
  <c r="H322" i="3"/>
  <c r="I322" i="3" s="1"/>
  <c r="D322" i="4" s="1"/>
  <c r="A322" i="3"/>
  <c r="A322" i="4" s="1"/>
  <c r="H321" i="3"/>
  <c r="I321" i="3" s="1"/>
  <c r="D321" i="4" s="1"/>
  <c r="A321" i="3"/>
  <c r="A321" i="4" s="1"/>
  <c r="H320" i="3"/>
  <c r="I320" i="3" s="1"/>
  <c r="D320" i="4" s="1"/>
  <c r="A320" i="3"/>
  <c r="A320" i="4" s="1"/>
  <c r="H319" i="3"/>
  <c r="I319" i="3" s="1"/>
  <c r="D319" i="4" s="1"/>
  <c r="A319" i="3"/>
  <c r="A319" i="4" s="1"/>
  <c r="H318" i="3"/>
  <c r="I318" i="3" s="1"/>
  <c r="D318" i="4" s="1"/>
  <c r="A318" i="3"/>
  <c r="A318" i="4" s="1"/>
  <c r="H317" i="3"/>
  <c r="I317" i="3" s="1"/>
  <c r="D317" i="4" s="1"/>
  <c r="A317" i="3"/>
  <c r="A317" i="4" s="1"/>
  <c r="H316" i="3"/>
  <c r="I316" i="3" s="1"/>
  <c r="D316" i="4" s="1"/>
  <c r="A316" i="3"/>
  <c r="A316" i="4" s="1"/>
  <c r="H315" i="3"/>
  <c r="I315" i="3" s="1"/>
  <c r="D315" i="4" s="1"/>
  <c r="A315" i="3"/>
  <c r="A315" i="4" s="1"/>
  <c r="H314" i="3"/>
  <c r="I314" i="3" s="1"/>
  <c r="D314" i="4" s="1"/>
  <c r="A314" i="3"/>
  <c r="A314" i="4" s="1"/>
  <c r="H313" i="3"/>
  <c r="I313" i="3" s="1"/>
  <c r="D313" i="4" s="1"/>
  <c r="A313" i="3"/>
  <c r="A313" i="4" s="1"/>
  <c r="H312" i="3"/>
  <c r="I312" i="3" s="1"/>
  <c r="D312" i="4" s="1"/>
  <c r="A312" i="3"/>
  <c r="A312" i="4" s="1"/>
  <c r="H311" i="3"/>
  <c r="I311" i="3" s="1"/>
  <c r="D311" i="4" s="1"/>
  <c r="A311" i="3"/>
  <c r="A311" i="4" s="1"/>
  <c r="H310" i="3"/>
  <c r="I310" i="3" s="1"/>
  <c r="D310" i="4" s="1"/>
  <c r="A310" i="3"/>
  <c r="A310" i="4" s="1"/>
  <c r="H309" i="3"/>
  <c r="I309" i="3" s="1"/>
  <c r="D309" i="4" s="1"/>
  <c r="A309" i="3"/>
  <c r="A309" i="4" s="1"/>
  <c r="H308" i="3"/>
  <c r="I308" i="3" s="1"/>
  <c r="D308" i="4" s="1"/>
  <c r="A308" i="3"/>
  <c r="A308" i="4" s="1"/>
  <c r="H307" i="3"/>
  <c r="I307" i="3" s="1"/>
  <c r="D307" i="4" s="1"/>
  <c r="A307" i="3"/>
  <c r="A307" i="4" s="1"/>
  <c r="H306" i="3"/>
  <c r="I306" i="3" s="1"/>
  <c r="D306" i="4" s="1"/>
  <c r="A306" i="3"/>
  <c r="A306" i="4" s="1"/>
  <c r="H305" i="3"/>
  <c r="I305" i="3" s="1"/>
  <c r="D305" i="4" s="1"/>
  <c r="A305" i="3"/>
  <c r="A305" i="4" s="1"/>
  <c r="H304" i="3"/>
  <c r="I304" i="3" s="1"/>
  <c r="D304" i="4" s="1"/>
  <c r="A304" i="3"/>
  <c r="A304" i="4" s="1"/>
  <c r="H303" i="3"/>
  <c r="I303" i="3" s="1"/>
  <c r="D303" i="4" s="1"/>
  <c r="A303" i="3"/>
  <c r="A303" i="4" s="1"/>
  <c r="H302" i="3"/>
  <c r="I302" i="3" s="1"/>
  <c r="D302" i="4" s="1"/>
  <c r="A302" i="3"/>
  <c r="A302" i="4" s="1"/>
  <c r="H301" i="3"/>
  <c r="I301" i="3" s="1"/>
  <c r="D301" i="4" s="1"/>
  <c r="A301" i="3"/>
  <c r="A301" i="4" s="1"/>
  <c r="H300" i="3"/>
  <c r="I300" i="3" s="1"/>
  <c r="D300" i="4" s="1"/>
  <c r="A300" i="3"/>
  <c r="A300" i="4" s="1"/>
  <c r="H299" i="3"/>
  <c r="I299" i="3" s="1"/>
  <c r="D299" i="4" s="1"/>
  <c r="A299" i="3"/>
  <c r="A299" i="4" s="1"/>
  <c r="H298" i="3"/>
  <c r="I298" i="3" s="1"/>
  <c r="D298" i="4" s="1"/>
  <c r="A298" i="3"/>
  <c r="A298" i="4" s="1"/>
  <c r="H297" i="3"/>
  <c r="I297" i="3" s="1"/>
  <c r="D297" i="4" s="1"/>
  <c r="A297" i="3"/>
  <c r="A297" i="4" s="1"/>
  <c r="H296" i="3"/>
  <c r="I296" i="3" s="1"/>
  <c r="D296" i="4" s="1"/>
  <c r="A296" i="3"/>
  <c r="A296" i="4" s="1"/>
  <c r="H295" i="3"/>
  <c r="I295" i="3" s="1"/>
  <c r="D295" i="4" s="1"/>
  <c r="A295" i="3"/>
  <c r="A295" i="4" s="1"/>
  <c r="H294" i="3"/>
  <c r="I294" i="3" s="1"/>
  <c r="D294" i="4" s="1"/>
  <c r="A294" i="3"/>
  <c r="A294" i="4" s="1"/>
  <c r="H293" i="3"/>
  <c r="I293" i="3" s="1"/>
  <c r="D293" i="4" s="1"/>
  <c r="A293" i="3"/>
  <c r="A293" i="4" s="1"/>
  <c r="H292" i="3"/>
  <c r="I292" i="3" s="1"/>
  <c r="D292" i="4" s="1"/>
  <c r="A292" i="3"/>
  <c r="A292" i="4" s="1"/>
  <c r="H291" i="3"/>
  <c r="I291" i="3" s="1"/>
  <c r="D291" i="4" s="1"/>
  <c r="A291" i="3"/>
  <c r="A291" i="4" s="1"/>
  <c r="H290" i="3"/>
  <c r="I290" i="3" s="1"/>
  <c r="D290" i="4" s="1"/>
  <c r="A290" i="3"/>
  <c r="A290" i="4" s="1"/>
  <c r="H289" i="3"/>
  <c r="I289" i="3" s="1"/>
  <c r="D289" i="4" s="1"/>
  <c r="A289" i="3"/>
  <c r="A289" i="4" s="1"/>
  <c r="H288" i="3"/>
  <c r="I288" i="3" s="1"/>
  <c r="D288" i="4" s="1"/>
  <c r="A288" i="3"/>
  <c r="A288" i="4" s="1"/>
  <c r="H287" i="3"/>
  <c r="I287" i="3" s="1"/>
  <c r="D287" i="4" s="1"/>
  <c r="A287" i="3"/>
  <c r="A287" i="4" s="1"/>
  <c r="H286" i="3"/>
  <c r="I286" i="3" s="1"/>
  <c r="D286" i="4" s="1"/>
  <c r="A286" i="3"/>
  <c r="A286" i="4" s="1"/>
  <c r="H285" i="3"/>
  <c r="I285" i="3" s="1"/>
  <c r="D285" i="4" s="1"/>
  <c r="A285" i="3"/>
  <c r="A285" i="4" s="1"/>
  <c r="H284" i="3"/>
  <c r="I284" i="3" s="1"/>
  <c r="D284" i="4" s="1"/>
  <c r="A284" i="3"/>
  <c r="A284" i="4" s="1"/>
  <c r="H283" i="3"/>
  <c r="I283" i="3" s="1"/>
  <c r="D283" i="4" s="1"/>
  <c r="A283" i="3"/>
  <c r="A283" i="4" s="1"/>
  <c r="H282" i="3"/>
  <c r="I282" i="3" s="1"/>
  <c r="D282" i="4" s="1"/>
  <c r="A282" i="3"/>
  <c r="A282" i="4" s="1"/>
  <c r="H281" i="3"/>
  <c r="I281" i="3" s="1"/>
  <c r="D281" i="4" s="1"/>
  <c r="A281" i="3"/>
  <c r="A281" i="4" s="1"/>
  <c r="H280" i="3"/>
  <c r="I280" i="3" s="1"/>
  <c r="D280" i="4" s="1"/>
  <c r="A280" i="3"/>
  <c r="A280" i="4" s="1"/>
  <c r="H279" i="3"/>
  <c r="I279" i="3" s="1"/>
  <c r="D279" i="4" s="1"/>
  <c r="A279" i="3"/>
  <c r="A279" i="4" s="1"/>
  <c r="H278" i="3"/>
  <c r="I278" i="3" s="1"/>
  <c r="D278" i="4" s="1"/>
  <c r="A278" i="3"/>
  <c r="A278" i="4" s="1"/>
  <c r="H277" i="3"/>
  <c r="I277" i="3" s="1"/>
  <c r="D277" i="4" s="1"/>
  <c r="A277" i="3"/>
  <c r="A277" i="4" s="1"/>
  <c r="H276" i="3"/>
  <c r="I276" i="3" s="1"/>
  <c r="D276" i="4" s="1"/>
  <c r="A276" i="3"/>
  <c r="A276" i="4" s="1"/>
  <c r="H275" i="3"/>
  <c r="I275" i="3" s="1"/>
  <c r="D275" i="4" s="1"/>
  <c r="A275" i="3"/>
  <c r="A275" i="4" s="1"/>
  <c r="H274" i="3"/>
  <c r="I274" i="3" s="1"/>
  <c r="D274" i="4" s="1"/>
  <c r="A274" i="3"/>
  <c r="A274" i="4" s="1"/>
  <c r="H273" i="3"/>
  <c r="I273" i="3" s="1"/>
  <c r="D273" i="4" s="1"/>
  <c r="A273" i="3"/>
  <c r="A273" i="4" s="1"/>
  <c r="H272" i="3"/>
  <c r="I272" i="3" s="1"/>
  <c r="D272" i="4" s="1"/>
  <c r="A272" i="3"/>
  <c r="A272" i="4" s="1"/>
  <c r="H271" i="3"/>
  <c r="I271" i="3" s="1"/>
  <c r="D271" i="4" s="1"/>
  <c r="A271" i="3"/>
  <c r="A271" i="4" s="1"/>
  <c r="H270" i="3"/>
  <c r="I270" i="3" s="1"/>
  <c r="D270" i="4" s="1"/>
  <c r="A270" i="3"/>
  <c r="A270" i="4" s="1"/>
  <c r="H269" i="3"/>
  <c r="I269" i="3" s="1"/>
  <c r="D269" i="4" s="1"/>
  <c r="A269" i="3"/>
  <c r="A269" i="4" s="1"/>
  <c r="H268" i="3"/>
  <c r="I268" i="3" s="1"/>
  <c r="D268" i="4" s="1"/>
  <c r="A268" i="3"/>
  <c r="A268" i="4" s="1"/>
  <c r="H267" i="3"/>
  <c r="I267" i="3" s="1"/>
  <c r="D267" i="4" s="1"/>
  <c r="A267" i="3"/>
  <c r="A267" i="4" s="1"/>
  <c r="H266" i="3"/>
  <c r="I266" i="3" s="1"/>
  <c r="D266" i="4" s="1"/>
  <c r="A266" i="3"/>
  <c r="A266" i="4" s="1"/>
  <c r="H265" i="3"/>
  <c r="I265" i="3" s="1"/>
  <c r="D265" i="4" s="1"/>
  <c r="A265" i="3"/>
  <c r="A265" i="4" s="1"/>
  <c r="H264" i="3"/>
  <c r="I264" i="3" s="1"/>
  <c r="D264" i="4" s="1"/>
  <c r="A264" i="3"/>
  <c r="A264" i="4" s="1"/>
  <c r="H263" i="3"/>
  <c r="I263" i="3" s="1"/>
  <c r="D263" i="4" s="1"/>
  <c r="A263" i="3"/>
  <c r="A263" i="4" s="1"/>
  <c r="H262" i="3"/>
  <c r="I262" i="3" s="1"/>
  <c r="D262" i="4" s="1"/>
  <c r="A262" i="3"/>
  <c r="A262" i="4" s="1"/>
  <c r="H261" i="3"/>
  <c r="I261" i="3" s="1"/>
  <c r="D261" i="4" s="1"/>
  <c r="A261" i="3"/>
  <c r="A261" i="4" s="1"/>
  <c r="H260" i="3"/>
  <c r="I260" i="3" s="1"/>
  <c r="D260" i="4" s="1"/>
  <c r="A260" i="3"/>
  <c r="A260" i="4" s="1"/>
  <c r="H259" i="3"/>
  <c r="I259" i="3" s="1"/>
  <c r="D259" i="4" s="1"/>
  <c r="A259" i="3"/>
  <c r="A259" i="4" s="1"/>
  <c r="H258" i="3"/>
  <c r="I258" i="3" s="1"/>
  <c r="D258" i="4" s="1"/>
  <c r="A258" i="3"/>
  <c r="A258" i="4" s="1"/>
  <c r="H257" i="3"/>
  <c r="I257" i="3" s="1"/>
  <c r="D257" i="4" s="1"/>
  <c r="A257" i="3"/>
  <c r="A257" i="4" s="1"/>
  <c r="H256" i="3"/>
  <c r="I256" i="3" s="1"/>
  <c r="D256" i="4" s="1"/>
  <c r="A256" i="3"/>
  <c r="A256" i="4" s="1"/>
  <c r="H255" i="3"/>
  <c r="I255" i="3" s="1"/>
  <c r="D255" i="4" s="1"/>
  <c r="A255" i="3"/>
  <c r="A255" i="4" s="1"/>
  <c r="H254" i="3"/>
  <c r="I254" i="3" s="1"/>
  <c r="D254" i="4" s="1"/>
  <c r="A254" i="3"/>
  <c r="A254" i="4" s="1"/>
  <c r="H253" i="3"/>
  <c r="I253" i="3" s="1"/>
  <c r="D253" i="4" s="1"/>
  <c r="A253" i="3"/>
  <c r="A253" i="4" s="1"/>
  <c r="H252" i="3"/>
  <c r="I252" i="3" s="1"/>
  <c r="D252" i="4" s="1"/>
  <c r="A252" i="3"/>
  <c r="A252" i="4" s="1"/>
  <c r="H251" i="3"/>
  <c r="I251" i="3" s="1"/>
  <c r="D251" i="4" s="1"/>
  <c r="A251" i="3"/>
  <c r="A251" i="4" s="1"/>
  <c r="H250" i="3"/>
  <c r="I250" i="3" s="1"/>
  <c r="D250" i="4" s="1"/>
  <c r="A250" i="3"/>
  <c r="A250" i="4" s="1"/>
  <c r="H249" i="3"/>
  <c r="I249" i="3" s="1"/>
  <c r="D249" i="4" s="1"/>
  <c r="A249" i="3"/>
  <c r="A249" i="4" s="1"/>
  <c r="H248" i="3"/>
  <c r="I248" i="3" s="1"/>
  <c r="D248" i="4" s="1"/>
  <c r="A248" i="3"/>
  <c r="A248" i="4" s="1"/>
  <c r="H247" i="3"/>
  <c r="I247" i="3" s="1"/>
  <c r="D247" i="4" s="1"/>
  <c r="A247" i="3"/>
  <c r="A247" i="4" s="1"/>
  <c r="H246" i="3"/>
  <c r="I246" i="3" s="1"/>
  <c r="D246" i="4" s="1"/>
  <c r="A246" i="3"/>
  <c r="A246" i="4" s="1"/>
  <c r="H245" i="3"/>
  <c r="I245" i="3" s="1"/>
  <c r="D245" i="4" s="1"/>
  <c r="A245" i="3"/>
  <c r="A245" i="4" s="1"/>
  <c r="H244" i="3"/>
  <c r="I244" i="3" s="1"/>
  <c r="D244" i="4" s="1"/>
  <c r="A244" i="3"/>
  <c r="A244" i="4" s="1"/>
  <c r="H243" i="3"/>
  <c r="I243" i="3" s="1"/>
  <c r="D243" i="4" s="1"/>
  <c r="A243" i="3"/>
  <c r="A243" i="4" s="1"/>
  <c r="H242" i="3"/>
  <c r="I242" i="3" s="1"/>
  <c r="D242" i="4" s="1"/>
  <c r="A242" i="3"/>
  <c r="A242" i="4" s="1"/>
  <c r="H241" i="3"/>
  <c r="I241" i="3" s="1"/>
  <c r="D241" i="4" s="1"/>
  <c r="A241" i="3"/>
  <c r="A241" i="4" s="1"/>
  <c r="H240" i="3"/>
  <c r="I240" i="3" s="1"/>
  <c r="D240" i="4" s="1"/>
  <c r="A240" i="3"/>
  <c r="A240" i="4" s="1"/>
  <c r="H239" i="3"/>
  <c r="I239" i="3" s="1"/>
  <c r="D239" i="4" s="1"/>
  <c r="A239" i="3"/>
  <c r="A239" i="4" s="1"/>
  <c r="H238" i="3"/>
  <c r="I238" i="3" s="1"/>
  <c r="D238" i="4" s="1"/>
  <c r="A238" i="3"/>
  <c r="A238" i="4" s="1"/>
  <c r="H237" i="3"/>
  <c r="I237" i="3" s="1"/>
  <c r="D237" i="4" s="1"/>
  <c r="A237" i="3"/>
  <c r="A237" i="4" s="1"/>
  <c r="H236" i="3"/>
  <c r="I236" i="3" s="1"/>
  <c r="D236" i="4" s="1"/>
  <c r="A236" i="3"/>
  <c r="A236" i="4" s="1"/>
  <c r="H235" i="3"/>
  <c r="I235" i="3" s="1"/>
  <c r="D235" i="4" s="1"/>
  <c r="A235" i="3"/>
  <c r="A235" i="4" s="1"/>
  <c r="H234" i="3"/>
  <c r="I234" i="3" s="1"/>
  <c r="D234" i="4" s="1"/>
  <c r="A234" i="3"/>
  <c r="A234" i="4" s="1"/>
  <c r="H233" i="3"/>
  <c r="I233" i="3" s="1"/>
  <c r="D233" i="4" s="1"/>
  <c r="A233" i="3"/>
  <c r="A233" i="4" s="1"/>
  <c r="H232" i="3"/>
  <c r="I232" i="3" s="1"/>
  <c r="D232" i="4" s="1"/>
  <c r="A232" i="3"/>
  <c r="A232" i="4" s="1"/>
  <c r="H231" i="3"/>
  <c r="I231" i="3" s="1"/>
  <c r="D231" i="4" s="1"/>
  <c r="A231" i="3"/>
  <c r="A231" i="4" s="1"/>
  <c r="H230" i="3"/>
  <c r="I230" i="3" s="1"/>
  <c r="D230" i="4" s="1"/>
  <c r="A230" i="3"/>
  <c r="A230" i="4" s="1"/>
  <c r="H229" i="3"/>
  <c r="I229" i="3" s="1"/>
  <c r="D229" i="4" s="1"/>
  <c r="A229" i="3"/>
  <c r="A229" i="4" s="1"/>
  <c r="H228" i="3"/>
  <c r="I228" i="3" s="1"/>
  <c r="D228" i="4" s="1"/>
  <c r="A228" i="3"/>
  <c r="A228" i="4" s="1"/>
  <c r="H227" i="3"/>
  <c r="I227" i="3" s="1"/>
  <c r="D227" i="4" s="1"/>
  <c r="A227" i="3"/>
  <c r="A227" i="4" s="1"/>
  <c r="H226" i="3"/>
  <c r="I226" i="3" s="1"/>
  <c r="D226" i="4" s="1"/>
  <c r="A226" i="3"/>
  <c r="A226" i="4" s="1"/>
  <c r="H225" i="3"/>
  <c r="I225" i="3" s="1"/>
  <c r="D225" i="4" s="1"/>
  <c r="A225" i="3"/>
  <c r="A225" i="4" s="1"/>
  <c r="H224" i="3"/>
  <c r="I224" i="3" s="1"/>
  <c r="D224" i="4" s="1"/>
  <c r="A224" i="3"/>
  <c r="A224" i="4" s="1"/>
  <c r="H223" i="3"/>
  <c r="I223" i="3" s="1"/>
  <c r="D223" i="4" s="1"/>
  <c r="A223" i="3"/>
  <c r="A223" i="4" s="1"/>
  <c r="H222" i="3"/>
  <c r="I222" i="3" s="1"/>
  <c r="D222" i="4" s="1"/>
  <c r="A222" i="3"/>
  <c r="A222" i="4" s="1"/>
  <c r="H221" i="3"/>
  <c r="I221" i="3" s="1"/>
  <c r="D221" i="4" s="1"/>
  <c r="A221" i="3"/>
  <c r="A221" i="4" s="1"/>
  <c r="H220" i="3"/>
  <c r="I220" i="3" s="1"/>
  <c r="D220" i="4" s="1"/>
  <c r="A220" i="3"/>
  <c r="A220" i="4" s="1"/>
  <c r="H219" i="3"/>
  <c r="I219" i="3" s="1"/>
  <c r="D219" i="4" s="1"/>
  <c r="A219" i="3"/>
  <c r="A219" i="4" s="1"/>
  <c r="H218" i="3"/>
  <c r="I218" i="3" s="1"/>
  <c r="D218" i="4" s="1"/>
  <c r="A218" i="3"/>
  <c r="A218" i="4" s="1"/>
  <c r="H217" i="3"/>
  <c r="I217" i="3" s="1"/>
  <c r="D217" i="4" s="1"/>
  <c r="A217" i="3"/>
  <c r="A217" i="4" s="1"/>
  <c r="H216" i="3"/>
  <c r="I216" i="3" s="1"/>
  <c r="D216" i="4" s="1"/>
  <c r="A216" i="3"/>
  <c r="A216" i="4" s="1"/>
  <c r="H215" i="3"/>
  <c r="I215" i="3" s="1"/>
  <c r="D215" i="4" s="1"/>
  <c r="A215" i="3"/>
  <c r="A215" i="4" s="1"/>
  <c r="H214" i="3"/>
  <c r="I214" i="3" s="1"/>
  <c r="D214" i="4" s="1"/>
  <c r="A214" i="3"/>
  <c r="A214" i="4" s="1"/>
  <c r="H213" i="3"/>
  <c r="I213" i="3" s="1"/>
  <c r="D213" i="4" s="1"/>
  <c r="A213" i="3"/>
  <c r="A213" i="4" s="1"/>
  <c r="H212" i="3"/>
  <c r="I212" i="3" s="1"/>
  <c r="D212" i="4" s="1"/>
  <c r="A212" i="3"/>
  <c r="A212" i="4" s="1"/>
  <c r="H211" i="3"/>
  <c r="I211" i="3" s="1"/>
  <c r="D211" i="4" s="1"/>
  <c r="A211" i="3"/>
  <c r="A211" i="4" s="1"/>
  <c r="H210" i="3"/>
  <c r="I210" i="3" s="1"/>
  <c r="D210" i="4" s="1"/>
  <c r="A210" i="3"/>
  <c r="A210" i="4" s="1"/>
  <c r="H209" i="3"/>
  <c r="I209" i="3" s="1"/>
  <c r="D209" i="4" s="1"/>
  <c r="A209" i="3"/>
  <c r="A209" i="4" s="1"/>
  <c r="H208" i="3"/>
  <c r="I208" i="3" s="1"/>
  <c r="D208" i="4" s="1"/>
  <c r="A208" i="3"/>
  <c r="A208" i="4" s="1"/>
  <c r="H207" i="3"/>
  <c r="I207" i="3" s="1"/>
  <c r="D207" i="4" s="1"/>
  <c r="A207" i="3"/>
  <c r="A207" i="4" s="1"/>
  <c r="I206" i="3"/>
  <c r="D206" i="4" s="1"/>
  <c r="H206" i="3"/>
  <c r="A206" i="3"/>
  <c r="A206" i="4" s="1"/>
  <c r="H205" i="3"/>
  <c r="I205" i="3" s="1"/>
  <c r="D205" i="4" s="1"/>
  <c r="A205" i="3"/>
  <c r="A205" i="4" s="1"/>
  <c r="H204" i="3"/>
  <c r="I204" i="3" s="1"/>
  <c r="D204" i="4" s="1"/>
  <c r="A204" i="3"/>
  <c r="A204" i="4" s="1"/>
  <c r="H203" i="3"/>
  <c r="I203" i="3" s="1"/>
  <c r="D203" i="4" s="1"/>
  <c r="A203" i="3"/>
  <c r="A203" i="4" s="1"/>
  <c r="H202" i="3"/>
  <c r="I202" i="3" s="1"/>
  <c r="D202" i="4" s="1"/>
  <c r="A202" i="3"/>
  <c r="A202" i="4" s="1"/>
  <c r="H201" i="3"/>
  <c r="I201" i="3" s="1"/>
  <c r="D201" i="4" s="1"/>
  <c r="H201" i="4" s="1"/>
  <c r="A201" i="3"/>
  <c r="A201" i="4" s="1"/>
  <c r="H200" i="3"/>
  <c r="I200" i="3" s="1"/>
  <c r="D200" i="4" s="1"/>
  <c r="A200" i="3"/>
  <c r="A200" i="4" s="1"/>
  <c r="I199" i="3"/>
  <c r="D199" i="4" s="1"/>
  <c r="H199" i="3"/>
  <c r="A199" i="3"/>
  <c r="A199" i="4" s="1"/>
  <c r="H198" i="3"/>
  <c r="I198" i="3" s="1"/>
  <c r="D198" i="4" s="1"/>
  <c r="A198" i="3"/>
  <c r="A198" i="4" s="1"/>
  <c r="I197" i="3"/>
  <c r="D197" i="4" s="1"/>
  <c r="H197" i="3"/>
  <c r="A197" i="3"/>
  <c r="A197" i="4" s="1"/>
  <c r="H196" i="3"/>
  <c r="I196" i="3" s="1"/>
  <c r="D196" i="4" s="1"/>
  <c r="A196" i="3"/>
  <c r="A196" i="4" s="1"/>
  <c r="I195" i="3"/>
  <c r="D195" i="4" s="1"/>
  <c r="H195" i="3"/>
  <c r="A195" i="3"/>
  <c r="A195" i="4" s="1"/>
  <c r="H194" i="3"/>
  <c r="I194" i="3" s="1"/>
  <c r="D194" i="4" s="1"/>
  <c r="A194" i="3"/>
  <c r="A194" i="4" s="1"/>
  <c r="I193" i="3"/>
  <c r="D193" i="4" s="1"/>
  <c r="H193" i="3"/>
  <c r="A193" i="3"/>
  <c r="A193" i="4" s="1"/>
  <c r="H192" i="3"/>
  <c r="I192" i="3" s="1"/>
  <c r="D192" i="4" s="1"/>
  <c r="A192" i="3"/>
  <c r="A192" i="4" s="1"/>
  <c r="I191" i="3"/>
  <c r="D191" i="4" s="1"/>
  <c r="H191" i="3"/>
  <c r="A191" i="3"/>
  <c r="A191" i="4" s="1"/>
  <c r="H190" i="3"/>
  <c r="I190" i="3" s="1"/>
  <c r="D190" i="4" s="1"/>
  <c r="A190" i="3"/>
  <c r="A190" i="4" s="1"/>
  <c r="I189" i="3"/>
  <c r="D189" i="4" s="1"/>
  <c r="H189" i="3"/>
  <c r="A189" i="3"/>
  <c r="A189" i="4" s="1"/>
  <c r="H188" i="3"/>
  <c r="I188" i="3" s="1"/>
  <c r="D188" i="4" s="1"/>
  <c r="A188" i="3"/>
  <c r="A188" i="4" s="1"/>
  <c r="I187" i="3"/>
  <c r="D187" i="4" s="1"/>
  <c r="H187" i="3"/>
  <c r="A187" i="3"/>
  <c r="A187" i="4" s="1"/>
  <c r="H186" i="3"/>
  <c r="I186" i="3" s="1"/>
  <c r="D186" i="4" s="1"/>
  <c r="A186" i="3"/>
  <c r="A186" i="4" s="1"/>
  <c r="I185" i="3"/>
  <c r="D185" i="4" s="1"/>
  <c r="H185" i="3"/>
  <c r="A185" i="3"/>
  <c r="A185" i="4" s="1"/>
  <c r="H184" i="3"/>
  <c r="I184" i="3" s="1"/>
  <c r="D184" i="4" s="1"/>
  <c r="A184" i="3"/>
  <c r="A184" i="4" s="1"/>
  <c r="I183" i="3"/>
  <c r="D183" i="4" s="1"/>
  <c r="H183" i="3"/>
  <c r="A183" i="3"/>
  <c r="A183" i="4" s="1"/>
  <c r="H182" i="3"/>
  <c r="I182" i="3" s="1"/>
  <c r="D182" i="4" s="1"/>
  <c r="A182" i="3"/>
  <c r="A182" i="4" s="1"/>
  <c r="I181" i="3"/>
  <c r="D181" i="4" s="1"/>
  <c r="H181" i="3"/>
  <c r="A181" i="3"/>
  <c r="A181" i="4" s="1"/>
  <c r="H180" i="3"/>
  <c r="I180" i="3" s="1"/>
  <c r="D180" i="4" s="1"/>
  <c r="A180" i="3"/>
  <c r="A180" i="4" s="1"/>
  <c r="I179" i="3"/>
  <c r="D179" i="4" s="1"/>
  <c r="H179" i="3"/>
  <c r="A179" i="3"/>
  <c r="A179" i="4" s="1"/>
  <c r="H178" i="3"/>
  <c r="I178" i="3" s="1"/>
  <c r="D178" i="4" s="1"/>
  <c r="A178" i="3"/>
  <c r="A178" i="4" s="1"/>
  <c r="I177" i="3"/>
  <c r="D177" i="4" s="1"/>
  <c r="H177" i="3"/>
  <c r="A177" i="3"/>
  <c r="A177" i="4" s="1"/>
  <c r="H176" i="3"/>
  <c r="I176" i="3" s="1"/>
  <c r="D176" i="4" s="1"/>
  <c r="A176" i="3"/>
  <c r="A176" i="4" s="1"/>
  <c r="I175" i="3"/>
  <c r="D175" i="4" s="1"/>
  <c r="H175" i="3"/>
  <c r="A175" i="3"/>
  <c r="A175" i="4" s="1"/>
  <c r="H174" i="3"/>
  <c r="I174" i="3" s="1"/>
  <c r="D174" i="4" s="1"/>
  <c r="A174" i="3"/>
  <c r="A174" i="4" s="1"/>
  <c r="I173" i="3"/>
  <c r="D173" i="4" s="1"/>
  <c r="H173" i="3"/>
  <c r="A173" i="3"/>
  <c r="A173" i="4" s="1"/>
  <c r="H172" i="3"/>
  <c r="I172" i="3" s="1"/>
  <c r="D172" i="4" s="1"/>
  <c r="A172" i="3"/>
  <c r="A172" i="4" s="1"/>
  <c r="I171" i="3"/>
  <c r="D171" i="4" s="1"/>
  <c r="H171" i="3"/>
  <c r="A171" i="3"/>
  <c r="A171" i="4" s="1"/>
  <c r="H170" i="3"/>
  <c r="I170" i="3" s="1"/>
  <c r="D170" i="4" s="1"/>
  <c r="A170" i="3"/>
  <c r="A170" i="4" s="1"/>
  <c r="I169" i="3"/>
  <c r="D169" i="4" s="1"/>
  <c r="H169" i="3"/>
  <c r="A169" i="3"/>
  <c r="A169" i="4" s="1"/>
  <c r="H168" i="3"/>
  <c r="I168" i="3" s="1"/>
  <c r="D168" i="4" s="1"/>
  <c r="A168" i="3"/>
  <c r="A168" i="4" s="1"/>
  <c r="I167" i="3"/>
  <c r="D167" i="4" s="1"/>
  <c r="H167" i="3"/>
  <c r="A167" i="3"/>
  <c r="A167" i="4" s="1"/>
  <c r="H166" i="3"/>
  <c r="I166" i="3" s="1"/>
  <c r="D166" i="4" s="1"/>
  <c r="A166" i="3"/>
  <c r="A166" i="4" s="1"/>
  <c r="I165" i="3"/>
  <c r="D165" i="4" s="1"/>
  <c r="H165" i="3"/>
  <c r="A165" i="3"/>
  <c r="A165" i="4" s="1"/>
  <c r="H164" i="3"/>
  <c r="I164" i="3" s="1"/>
  <c r="D164" i="4" s="1"/>
  <c r="A164" i="3"/>
  <c r="A164" i="4" s="1"/>
  <c r="I163" i="3"/>
  <c r="D163" i="4" s="1"/>
  <c r="H163" i="3"/>
  <c r="A163" i="3"/>
  <c r="A163" i="4" s="1"/>
  <c r="H162" i="3"/>
  <c r="I162" i="3" s="1"/>
  <c r="D162" i="4" s="1"/>
  <c r="A162" i="3"/>
  <c r="A162" i="4" s="1"/>
  <c r="I161" i="3"/>
  <c r="D161" i="4" s="1"/>
  <c r="H161" i="3"/>
  <c r="A161" i="3"/>
  <c r="A161" i="4" s="1"/>
  <c r="H160" i="3"/>
  <c r="I160" i="3" s="1"/>
  <c r="D160" i="4" s="1"/>
  <c r="A160" i="3"/>
  <c r="A160" i="4" s="1"/>
  <c r="I159" i="3"/>
  <c r="D159" i="4" s="1"/>
  <c r="H159" i="3"/>
  <c r="A159" i="3"/>
  <c r="A159" i="4" s="1"/>
  <c r="H158" i="3"/>
  <c r="I158" i="3" s="1"/>
  <c r="D158" i="4" s="1"/>
  <c r="A158" i="3"/>
  <c r="A158" i="4" s="1"/>
  <c r="I157" i="3"/>
  <c r="D157" i="4" s="1"/>
  <c r="H157" i="3"/>
  <c r="A157" i="3"/>
  <c r="A157" i="4" s="1"/>
  <c r="H156" i="3"/>
  <c r="I156" i="3" s="1"/>
  <c r="D156" i="4" s="1"/>
  <c r="A156" i="3"/>
  <c r="A156" i="4" s="1"/>
  <c r="I155" i="3"/>
  <c r="D155" i="4" s="1"/>
  <c r="H155" i="3"/>
  <c r="A155" i="3"/>
  <c r="A155" i="4" s="1"/>
  <c r="H154" i="3"/>
  <c r="I154" i="3" s="1"/>
  <c r="D154" i="4" s="1"/>
  <c r="A154" i="3"/>
  <c r="A154" i="4" s="1"/>
  <c r="I153" i="3"/>
  <c r="D153" i="4" s="1"/>
  <c r="H153" i="3"/>
  <c r="A153" i="3"/>
  <c r="A153" i="4" s="1"/>
  <c r="H152" i="3"/>
  <c r="I152" i="3" s="1"/>
  <c r="D152" i="4" s="1"/>
  <c r="A152" i="3"/>
  <c r="A152" i="4" s="1"/>
  <c r="I151" i="3"/>
  <c r="D151" i="4" s="1"/>
  <c r="H151" i="3"/>
  <c r="A151" i="3"/>
  <c r="A151" i="4" s="1"/>
  <c r="H150" i="3"/>
  <c r="I150" i="3" s="1"/>
  <c r="D150" i="4" s="1"/>
  <c r="A150" i="3"/>
  <c r="A150" i="4" s="1"/>
  <c r="I149" i="3"/>
  <c r="D149" i="4" s="1"/>
  <c r="H149" i="3"/>
  <c r="A149" i="3"/>
  <c r="A149" i="4" s="1"/>
  <c r="H148" i="3"/>
  <c r="I148" i="3" s="1"/>
  <c r="D148" i="4" s="1"/>
  <c r="A148" i="3"/>
  <c r="A148" i="4" s="1"/>
  <c r="I147" i="3"/>
  <c r="D147" i="4" s="1"/>
  <c r="H147" i="3"/>
  <c r="A147" i="3"/>
  <c r="A147" i="4" s="1"/>
  <c r="H146" i="3"/>
  <c r="I146" i="3" s="1"/>
  <c r="D146" i="4" s="1"/>
  <c r="A146" i="3"/>
  <c r="A146" i="4" s="1"/>
  <c r="I145" i="3"/>
  <c r="D145" i="4" s="1"/>
  <c r="H145" i="3"/>
  <c r="A145" i="3"/>
  <c r="A145" i="4" s="1"/>
  <c r="H144" i="3"/>
  <c r="I144" i="3" s="1"/>
  <c r="D144" i="4" s="1"/>
  <c r="A144" i="3"/>
  <c r="A144" i="4" s="1"/>
  <c r="I143" i="3"/>
  <c r="D143" i="4" s="1"/>
  <c r="H143" i="3"/>
  <c r="A143" i="3"/>
  <c r="A143" i="4" s="1"/>
  <c r="H142" i="3"/>
  <c r="I142" i="3" s="1"/>
  <c r="D142" i="4" s="1"/>
  <c r="A142" i="3"/>
  <c r="A142" i="4" s="1"/>
  <c r="I141" i="3"/>
  <c r="D141" i="4" s="1"/>
  <c r="H141" i="3"/>
  <c r="A141" i="3"/>
  <c r="A141" i="4" s="1"/>
  <c r="H140" i="3"/>
  <c r="I140" i="3" s="1"/>
  <c r="D140" i="4" s="1"/>
  <c r="A140" i="3"/>
  <c r="A140" i="4" s="1"/>
  <c r="I139" i="3"/>
  <c r="D139" i="4" s="1"/>
  <c r="H139" i="3"/>
  <c r="A139" i="3"/>
  <c r="A139" i="4" s="1"/>
  <c r="H138" i="3"/>
  <c r="I138" i="3" s="1"/>
  <c r="D138" i="4" s="1"/>
  <c r="A138" i="3"/>
  <c r="A138" i="4" s="1"/>
  <c r="I137" i="3"/>
  <c r="D137" i="4" s="1"/>
  <c r="H137" i="3"/>
  <c r="A137" i="3"/>
  <c r="A137" i="4" s="1"/>
  <c r="H136" i="3"/>
  <c r="I136" i="3" s="1"/>
  <c r="D136" i="4" s="1"/>
  <c r="A136" i="3"/>
  <c r="A136" i="4" s="1"/>
  <c r="I135" i="3"/>
  <c r="D135" i="4" s="1"/>
  <c r="H135" i="3"/>
  <c r="A135" i="3"/>
  <c r="A135" i="4" s="1"/>
  <c r="H134" i="3"/>
  <c r="I134" i="3" s="1"/>
  <c r="D134" i="4" s="1"/>
  <c r="A134" i="3"/>
  <c r="A134" i="4" s="1"/>
  <c r="I133" i="3"/>
  <c r="D133" i="4" s="1"/>
  <c r="H133" i="3"/>
  <c r="A133" i="3"/>
  <c r="A133" i="4" s="1"/>
  <c r="H132" i="3"/>
  <c r="I132" i="3" s="1"/>
  <c r="D132" i="4" s="1"/>
  <c r="A132" i="3"/>
  <c r="A132" i="4" s="1"/>
  <c r="I131" i="3"/>
  <c r="D131" i="4" s="1"/>
  <c r="H131" i="3"/>
  <c r="A131" i="3"/>
  <c r="A131" i="4" s="1"/>
  <c r="H130" i="3"/>
  <c r="I130" i="3" s="1"/>
  <c r="D130" i="4" s="1"/>
  <c r="A130" i="3"/>
  <c r="A130" i="4" s="1"/>
  <c r="I129" i="3"/>
  <c r="D129" i="4" s="1"/>
  <c r="H129" i="3"/>
  <c r="A129" i="3"/>
  <c r="A129" i="4" s="1"/>
  <c r="H128" i="3"/>
  <c r="I128" i="3" s="1"/>
  <c r="D128" i="4" s="1"/>
  <c r="A128" i="3"/>
  <c r="A128" i="4" s="1"/>
  <c r="I127" i="3"/>
  <c r="D127" i="4" s="1"/>
  <c r="H127" i="3"/>
  <c r="A127" i="3"/>
  <c r="A127" i="4" s="1"/>
  <c r="H126" i="3"/>
  <c r="I126" i="3" s="1"/>
  <c r="D126" i="4" s="1"/>
  <c r="A126" i="3"/>
  <c r="A126" i="4" s="1"/>
  <c r="I125" i="3"/>
  <c r="D125" i="4" s="1"/>
  <c r="H125" i="3"/>
  <c r="A125" i="3"/>
  <c r="A125" i="4" s="1"/>
  <c r="H124" i="3"/>
  <c r="I124" i="3" s="1"/>
  <c r="D124" i="4" s="1"/>
  <c r="A124" i="3"/>
  <c r="A124" i="4" s="1"/>
  <c r="I123" i="3"/>
  <c r="D123" i="4" s="1"/>
  <c r="H123" i="3"/>
  <c r="A123" i="3"/>
  <c r="A123" i="4" s="1"/>
  <c r="H122" i="3"/>
  <c r="I122" i="3" s="1"/>
  <c r="D122" i="4" s="1"/>
  <c r="A122" i="3"/>
  <c r="A122" i="4" s="1"/>
  <c r="I121" i="3"/>
  <c r="D121" i="4" s="1"/>
  <c r="H121" i="3"/>
  <c r="A121" i="3"/>
  <c r="A121" i="4" s="1"/>
  <c r="H120" i="3"/>
  <c r="I120" i="3" s="1"/>
  <c r="D120" i="4" s="1"/>
  <c r="A120" i="3"/>
  <c r="A120" i="4" s="1"/>
  <c r="I119" i="3"/>
  <c r="D119" i="4" s="1"/>
  <c r="H119" i="3"/>
  <c r="A119" i="3"/>
  <c r="A119" i="4" s="1"/>
  <c r="H118" i="3"/>
  <c r="I118" i="3" s="1"/>
  <c r="D118" i="4" s="1"/>
  <c r="A118" i="3"/>
  <c r="A118" i="4" s="1"/>
  <c r="I117" i="3"/>
  <c r="D117" i="4" s="1"/>
  <c r="H117" i="3"/>
  <c r="A117" i="3"/>
  <c r="A117" i="4" s="1"/>
  <c r="H116" i="3"/>
  <c r="I116" i="3" s="1"/>
  <c r="D116" i="4" s="1"/>
  <c r="A116" i="3"/>
  <c r="A116" i="4" s="1"/>
  <c r="I115" i="3"/>
  <c r="D115" i="4" s="1"/>
  <c r="H115" i="3"/>
  <c r="A115" i="3"/>
  <c r="A115" i="4" s="1"/>
  <c r="H114" i="3"/>
  <c r="I114" i="3" s="1"/>
  <c r="D114" i="4" s="1"/>
  <c r="A114" i="3"/>
  <c r="A114" i="4" s="1"/>
  <c r="I113" i="3"/>
  <c r="D113" i="4" s="1"/>
  <c r="H113" i="3"/>
  <c r="A113" i="3"/>
  <c r="A113" i="4" s="1"/>
  <c r="H112" i="3"/>
  <c r="I112" i="3" s="1"/>
  <c r="D112" i="4" s="1"/>
  <c r="A112" i="3"/>
  <c r="A112" i="4" s="1"/>
  <c r="I111" i="3"/>
  <c r="D111" i="4" s="1"/>
  <c r="H111" i="3"/>
  <c r="A111" i="3"/>
  <c r="A111" i="4" s="1"/>
  <c r="H110" i="3"/>
  <c r="I110" i="3" s="1"/>
  <c r="D110" i="4" s="1"/>
  <c r="A110" i="3"/>
  <c r="A110" i="4" s="1"/>
  <c r="I109" i="3"/>
  <c r="D109" i="4" s="1"/>
  <c r="H109" i="3"/>
  <c r="A109" i="3"/>
  <c r="A109" i="4" s="1"/>
  <c r="H108" i="3"/>
  <c r="I108" i="3" s="1"/>
  <c r="D108" i="4" s="1"/>
  <c r="A108" i="3"/>
  <c r="A108" i="4" s="1"/>
  <c r="I107" i="3"/>
  <c r="D107" i="4" s="1"/>
  <c r="H107" i="3"/>
  <c r="A107" i="3"/>
  <c r="A107" i="4" s="1"/>
  <c r="H106" i="3"/>
  <c r="I106" i="3" s="1"/>
  <c r="D106" i="4" s="1"/>
  <c r="A106" i="3"/>
  <c r="A106" i="4" s="1"/>
  <c r="I105" i="3"/>
  <c r="D105" i="4" s="1"/>
  <c r="H105" i="3"/>
  <c r="A105" i="3"/>
  <c r="A105" i="4" s="1"/>
  <c r="H104" i="3"/>
  <c r="I104" i="3" s="1"/>
  <c r="D104" i="4" s="1"/>
  <c r="A104" i="3"/>
  <c r="A104" i="4" s="1"/>
  <c r="I103" i="3"/>
  <c r="D103" i="4" s="1"/>
  <c r="H103" i="3"/>
  <c r="A103" i="3"/>
  <c r="A103" i="4" s="1"/>
  <c r="H102" i="3"/>
  <c r="I102" i="3" s="1"/>
  <c r="D102" i="4" s="1"/>
  <c r="A102" i="3"/>
  <c r="A102" i="4" s="1"/>
  <c r="I101" i="3"/>
  <c r="D101" i="4" s="1"/>
  <c r="H101" i="3"/>
  <c r="A101" i="3"/>
  <c r="A101" i="4" s="1"/>
  <c r="H100" i="3"/>
  <c r="I100" i="3" s="1"/>
  <c r="D100" i="4" s="1"/>
  <c r="A100" i="3"/>
  <c r="A100" i="4" s="1"/>
  <c r="I99" i="3"/>
  <c r="D99" i="4" s="1"/>
  <c r="H99" i="3"/>
  <c r="A99" i="3"/>
  <c r="A99" i="4" s="1"/>
  <c r="H98" i="3"/>
  <c r="I98" i="3" s="1"/>
  <c r="D98" i="4" s="1"/>
  <c r="A98" i="3"/>
  <c r="A98" i="4" s="1"/>
  <c r="I97" i="3"/>
  <c r="D97" i="4" s="1"/>
  <c r="H97" i="3"/>
  <c r="A97" i="3"/>
  <c r="A97" i="4" s="1"/>
  <c r="H96" i="3"/>
  <c r="I96" i="3" s="1"/>
  <c r="D96" i="4" s="1"/>
  <c r="A96" i="3"/>
  <c r="A96" i="4" s="1"/>
  <c r="I95" i="3"/>
  <c r="D95" i="4" s="1"/>
  <c r="H95" i="3"/>
  <c r="A95" i="3"/>
  <c r="A95" i="4" s="1"/>
  <c r="H94" i="3"/>
  <c r="I94" i="3" s="1"/>
  <c r="D94" i="4" s="1"/>
  <c r="A94" i="3"/>
  <c r="A94" i="4" s="1"/>
  <c r="I93" i="3"/>
  <c r="D93" i="4" s="1"/>
  <c r="H93" i="3"/>
  <c r="A93" i="3"/>
  <c r="A93" i="4" s="1"/>
  <c r="H92" i="3"/>
  <c r="I92" i="3" s="1"/>
  <c r="D92" i="4" s="1"/>
  <c r="A92" i="3"/>
  <c r="A92" i="4" s="1"/>
  <c r="I91" i="3"/>
  <c r="D91" i="4" s="1"/>
  <c r="H91" i="3"/>
  <c r="A91" i="3"/>
  <c r="A91" i="4" s="1"/>
  <c r="H90" i="3"/>
  <c r="I90" i="3" s="1"/>
  <c r="D90" i="4" s="1"/>
  <c r="A90" i="3"/>
  <c r="A90" i="4" s="1"/>
  <c r="I89" i="3"/>
  <c r="D89" i="4" s="1"/>
  <c r="H89" i="3"/>
  <c r="A89" i="3"/>
  <c r="A89" i="4" s="1"/>
  <c r="H88" i="3"/>
  <c r="I88" i="3" s="1"/>
  <c r="D88" i="4" s="1"/>
  <c r="A88" i="3"/>
  <c r="A88" i="4" s="1"/>
  <c r="I87" i="3"/>
  <c r="D87" i="4" s="1"/>
  <c r="H87" i="3"/>
  <c r="A87" i="3"/>
  <c r="A87" i="4" s="1"/>
  <c r="H86" i="3"/>
  <c r="I86" i="3" s="1"/>
  <c r="D86" i="4" s="1"/>
  <c r="A86" i="3"/>
  <c r="A86" i="4" s="1"/>
  <c r="I85" i="3"/>
  <c r="D85" i="4" s="1"/>
  <c r="H85" i="3"/>
  <c r="A85" i="3"/>
  <c r="A85" i="4" s="1"/>
  <c r="H84" i="3"/>
  <c r="I84" i="3" s="1"/>
  <c r="D84" i="4" s="1"/>
  <c r="A84" i="3"/>
  <c r="A84" i="4" s="1"/>
  <c r="I83" i="3"/>
  <c r="D83" i="4" s="1"/>
  <c r="H83" i="3"/>
  <c r="A83" i="3"/>
  <c r="A83" i="4" s="1"/>
  <c r="H82" i="3"/>
  <c r="I82" i="3" s="1"/>
  <c r="D82" i="4" s="1"/>
  <c r="A82" i="3"/>
  <c r="A82" i="4" s="1"/>
  <c r="I81" i="3"/>
  <c r="D81" i="4" s="1"/>
  <c r="H81" i="3"/>
  <c r="A81" i="3"/>
  <c r="H80" i="3"/>
  <c r="I80" i="3" s="1"/>
  <c r="D80" i="4" s="1"/>
  <c r="A80" i="3"/>
  <c r="A80" i="4" s="1"/>
  <c r="I79" i="3"/>
  <c r="D79" i="4" s="1"/>
  <c r="H79" i="3"/>
  <c r="A79" i="3"/>
  <c r="H78" i="3"/>
  <c r="I78" i="3" s="1"/>
  <c r="D78" i="4" s="1"/>
  <c r="A78" i="3"/>
  <c r="A78" i="4" s="1"/>
  <c r="I77" i="3"/>
  <c r="D77" i="4" s="1"/>
  <c r="H77" i="3"/>
  <c r="A77" i="3"/>
  <c r="A77" i="4" s="1"/>
  <c r="H76" i="3"/>
  <c r="I76" i="3" s="1"/>
  <c r="D76" i="4" s="1"/>
  <c r="A76" i="3"/>
  <c r="A76" i="4" s="1"/>
  <c r="I75" i="3"/>
  <c r="D75" i="4" s="1"/>
  <c r="H75" i="3"/>
  <c r="A75" i="3"/>
  <c r="A75" i="4" s="1"/>
  <c r="H74" i="3"/>
  <c r="I74" i="3" s="1"/>
  <c r="D74" i="4" s="1"/>
  <c r="A74" i="3"/>
  <c r="A74" i="4" s="1"/>
  <c r="I73" i="3"/>
  <c r="D73" i="4" s="1"/>
  <c r="H73" i="3"/>
  <c r="A73" i="3"/>
  <c r="A73" i="4" s="1"/>
  <c r="H72" i="3"/>
  <c r="I72" i="3" s="1"/>
  <c r="D72" i="4" s="1"/>
  <c r="A72" i="3"/>
  <c r="A72" i="4" s="1"/>
  <c r="I71" i="3"/>
  <c r="D71" i="4" s="1"/>
  <c r="H71" i="3"/>
  <c r="A71" i="3"/>
  <c r="A71" i="4" s="1"/>
  <c r="H70" i="3"/>
  <c r="I70" i="3" s="1"/>
  <c r="D70" i="4" s="1"/>
  <c r="A70" i="3"/>
  <c r="A70" i="4" s="1"/>
  <c r="I69" i="3"/>
  <c r="D69" i="4" s="1"/>
  <c r="H69" i="3"/>
  <c r="A69" i="3"/>
  <c r="H68" i="3"/>
  <c r="I68" i="3" s="1"/>
  <c r="D68" i="4" s="1"/>
  <c r="A68" i="3"/>
  <c r="A68" i="4" s="1"/>
  <c r="I67" i="3"/>
  <c r="D67" i="4" s="1"/>
  <c r="H67" i="3"/>
  <c r="A67" i="3"/>
  <c r="A67" i="4" s="1"/>
  <c r="H66" i="3"/>
  <c r="I66" i="3" s="1"/>
  <c r="D66" i="4" s="1"/>
  <c r="A66" i="3"/>
  <c r="A66" i="4" s="1"/>
  <c r="I65" i="3"/>
  <c r="D65" i="4" s="1"/>
  <c r="H65" i="3"/>
  <c r="A65" i="3"/>
  <c r="A65" i="4" s="1"/>
  <c r="H64" i="3"/>
  <c r="I64" i="3" s="1"/>
  <c r="D64" i="4" s="1"/>
  <c r="A64" i="3"/>
  <c r="A64" i="4" s="1"/>
  <c r="I63" i="3"/>
  <c r="D63" i="4" s="1"/>
  <c r="H63" i="3"/>
  <c r="A63" i="3"/>
  <c r="A63" i="4" s="1"/>
  <c r="H62" i="3"/>
  <c r="I62" i="3" s="1"/>
  <c r="D62" i="4" s="1"/>
  <c r="A62" i="3"/>
  <c r="A62" i="4" s="1"/>
  <c r="I61" i="3"/>
  <c r="D61" i="4" s="1"/>
  <c r="H61" i="3"/>
  <c r="A61" i="3"/>
  <c r="A61" i="4" s="1"/>
  <c r="H60" i="3"/>
  <c r="I60" i="3" s="1"/>
  <c r="D60" i="4" s="1"/>
  <c r="A60" i="3"/>
  <c r="A60" i="4" s="1"/>
  <c r="I59" i="3"/>
  <c r="D59" i="4" s="1"/>
  <c r="H59" i="3"/>
  <c r="A59" i="3"/>
  <c r="A59" i="4" s="1"/>
  <c r="H58" i="3"/>
  <c r="I58" i="3" s="1"/>
  <c r="D58" i="4" s="1"/>
  <c r="A58" i="3"/>
  <c r="A58" i="4" s="1"/>
  <c r="I57" i="3"/>
  <c r="D57" i="4" s="1"/>
  <c r="H57" i="3"/>
  <c r="A57" i="3"/>
  <c r="H56" i="3"/>
  <c r="I56" i="3" s="1"/>
  <c r="D56" i="4" s="1"/>
  <c r="A56" i="3"/>
  <c r="A56" i="4" s="1"/>
  <c r="I55" i="3"/>
  <c r="D55" i="4" s="1"/>
  <c r="H55" i="3"/>
  <c r="A55" i="3"/>
  <c r="A55" i="4" s="1"/>
  <c r="H54" i="3"/>
  <c r="I54" i="3" s="1"/>
  <c r="D54" i="4" s="1"/>
  <c r="A54" i="3"/>
  <c r="A54" i="4" s="1"/>
  <c r="I53" i="3"/>
  <c r="D53" i="4" s="1"/>
  <c r="H53" i="3"/>
  <c r="A53" i="3"/>
  <c r="A53" i="4" s="1"/>
  <c r="H52" i="3"/>
  <c r="I52" i="3" s="1"/>
  <c r="D52" i="4" s="1"/>
  <c r="A52" i="3"/>
  <c r="A52" i="4" s="1"/>
  <c r="I51" i="3"/>
  <c r="D51" i="4" s="1"/>
  <c r="H51" i="3"/>
  <c r="A51" i="3"/>
  <c r="A51" i="4" s="1"/>
  <c r="H50" i="3"/>
  <c r="I50" i="3" s="1"/>
  <c r="D50" i="4" s="1"/>
  <c r="A50" i="3"/>
  <c r="A50" i="4" s="1"/>
  <c r="I49" i="3"/>
  <c r="D49" i="4" s="1"/>
  <c r="H49" i="3"/>
  <c r="A49" i="3"/>
  <c r="A49" i="4" s="1"/>
  <c r="H48" i="3"/>
  <c r="I48" i="3" s="1"/>
  <c r="D48" i="4" s="1"/>
  <c r="A48" i="3"/>
  <c r="A48" i="4" s="1"/>
  <c r="I47" i="3"/>
  <c r="D47" i="4" s="1"/>
  <c r="H47" i="3"/>
  <c r="A47" i="3"/>
  <c r="A47" i="4" s="1"/>
  <c r="H46" i="3"/>
  <c r="I46" i="3" s="1"/>
  <c r="D46" i="4" s="1"/>
  <c r="A46" i="3"/>
  <c r="A46" i="4" s="1"/>
  <c r="I45" i="3"/>
  <c r="D45" i="4" s="1"/>
  <c r="H45" i="3"/>
  <c r="A45" i="3"/>
  <c r="H44" i="3"/>
  <c r="I44" i="3" s="1"/>
  <c r="D44" i="4" s="1"/>
  <c r="A44" i="3"/>
  <c r="A44" i="4" s="1"/>
  <c r="I43" i="3"/>
  <c r="D43" i="4" s="1"/>
  <c r="H43" i="3"/>
  <c r="A43" i="3"/>
  <c r="A43" i="4" s="1"/>
  <c r="H42" i="3"/>
  <c r="I42" i="3" s="1"/>
  <c r="D42" i="4" s="1"/>
  <c r="A42" i="3"/>
  <c r="A42" i="4" s="1"/>
  <c r="I41" i="3"/>
  <c r="D41" i="4" s="1"/>
  <c r="H41" i="3"/>
  <c r="A41" i="3"/>
  <c r="A41" i="4" s="1"/>
  <c r="H40" i="3"/>
  <c r="I40" i="3" s="1"/>
  <c r="D40" i="4" s="1"/>
  <c r="A40" i="3"/>
  <c r="A40" i="4" s="1"/>
  <c r="I39" i="3"/>
  <c r="D39" i="4" s="1"/>
  <c r="H39" i="3"/>
  <c r="A39" i="3"/>
  <c r="A39" i="4" s="1"/>
  <c r="H38" i="3"/>
  <c r="I38" i="3" s="1"/>
  <c r="D38" i="4" s="1"/>
  <c r="A38" i="3"/>
  <c r="A38" i="4" s="1"/>
  <c r="I37" i="3"/>
  <c r="D37" i="4" s="1"/>
  <c r="H37" i="3"/>
  <c r="A37" i="3"/>
  <c r="A37" i="4" s="1"/>
  <c r="H36" i="3"/>
  <c r="I36" i="3" s="1"/>
  <c r="D36" i="4" s="1"/>
  <c r="A36" i="3"/>
  <c r="A36" i="4" s="1"/>
  <c r="I35" i="3"/>
  <c r="D35" i="4" s="1"/>
  <c r="H35" i="3"/>
  <c r="A35" i="3"/>
  <c r="A35" i="4" s="1"/>
  <c r="H34" i="3"/>
  <c r="I34" i="3" s="1"/>
  <c r="D34" i="4" s="1"/>
  <c r="A34" i="3"/>
  <c r="A34" i="4" s="1"/>
  <c r="I33" i="3"/>
  <c r="D33" i="4" s="1"/>
  <c r="H33" i="3"/>
  <c r="A33" i="3"/>
  <c r="H32" i="3"/>
  <c r="I32" i="3" s="1"/>
  <c r="D32" i="4" s="1"/>
  <c r="A32" i="3"/>
  <c r="A32" i="4" s="1"/>
  <c r="I31" i="3"/>
  <c r="D31" i="4" s="1"/>
  <c r="H31" i="3"/>
  <c r="A31" i="3"/>
  <c r="A31" i="4" s="1"/>
  <c r="H30" i="3"/>
  <c r="I30" i="3" s="1"/>
  <c r="D30" i="4" s="1"/>
  <c r="A30" i="3"/>
  <c r="A30" i="4" s="1"/>
  <c r="I29" i="3"/>
  <c r="D29" i="4" s="1"/>
  <c r="H29" i="3"/>
  <c r="A29" i="3"/>
  <c r="A29" i="4" s="1"/>
  <c r="H28" i="3"/>
  <c r="I28" i="3" s="1"/>
  <c r="D28" i="4" s="1"/>
  <c r="A28" i="3"/>
  <c r="A28" i="4" s="1"/>
  <c r="I27" i="3"/>
  <c r="D27" i="4" s="1"/>
  <c r="H27" i="3"/>
  <c r="A27" i="3"/>
  <c r="A27" i="4" s="1"/>
  <c r="H26" i="3"/>
  <c r="I26" i="3" s="1"/>
  <c r="D26" i="4" s="1"/>
  <c r="A26" i="3"/>
  <c r="A26" i="4" s="1"/>
  <c r="I25" i="3"/>
  <c r="D25" i="4" s="1"/>
  <c r="H25" i="3"/>
  <c r="A25" i="3"/>
  <c r="A25" i="4" s="1"/>
  <c r="H24" i="3"/>
  <c r="I24" i="3" s="1"/>
  <c r="D24" i="4" s="1"/>
  <c r="A24" i="3"/>
  <c r="A24" i="4" s="1"/>
  <c r="I23" i="3"/>
  <c r="D23" i="4" s="1"/>
  <c r="H23" i="3"/>
  <c r="A23" i="3"/>
  <c r="A23" i="4" s="1"/>
  <c r="H22" i="3"/>
  <c r="I22" i="3" s="1"/>
  <c r="D22" i="4" s="1"/>
  <c r="A22" i="3"/>
  <c r="A22" i="4" s="1"/>
  <c r="I21" i="3"/>
  <c r="D21" i="4" s="1"/>
  <c r="H21" i="3"/>
  <c r="A21" i="3"/>
  <c r="H20" i="3"/>
  <c r="I20" i="3" s="1"/>
  <c r="D20" i="4" s="1"/>
  <c r="A20" i="3"/>
  <c r="A20" i="4" s="1"/>
  <c r="I19" i="3"/>
  <c r="D19" i="4" s="1"/>
  <c r="H19" i="3"/>
  <c r="A19" i="3"/>
  <c r="A19" i="4" s="1"/>
  <c r="H18" i="3"/>
  <c r="I18" i="3" s="1"/>
  <c r="D18" i="4" s="1"/>
  <c r="A18" i="3"/>
  <c r="A18" i="4" s="1"/>
  <c r="I17" i="3"/>
  <c r="D17" i="4" s="1"/>
  <c r="H17" i="3"/>
  <c r="A17" i="3"/>
  <c r="A17" i="4" s="1"/>
  <c r="H16" i="3"/>
  <c r="I16" i="3" s="1"/>
  <c r="D16" i="4" s="1"/>
  <c r="A16" i="3"/>
  <c r="A16" i="4" s="1"/>
  <c r="I15" i="3"/>
  <c r="D15" i="4" s="1"/>
  <c r="H15" i="3"/>
  <c r="A15" i="3"/>
  <c r="A15" i="4" s="1"/>
  <c r="H14" i="3"/>
  <c r="I14" i="3" s="1"/>
  <c r="D14" i="4" s="1"/>
  <c r="A14" i="3"/>
  <c r="A14" i="4" s="1"/>
  <c r="I13" i="3"/>
  <c r="D13" i="4" s="1"/>
  <c r="H13" i="3"/>
  <c r="A13" i="3"/>
  <c r="A13" i="4" s="1"/>
  <c r="H12" i="3"/>
  <c r="I12" i="3" s="1"/>
  <c r="D12" i="4" s="1"/>
  <c r="A12" i="3"/>
  <c r="A12" i="4" s="1"/>
  <c r="I11" i="3"/>
  <c r="D11" i="4" s="1"/>
  <c r="H11" i="3"/>
  <c r="A11" i="3"/>
  <c r="A11" i="4" s="1"/>
  <c r="H10" i="3"/>
  <c r="I10" i="3" s="1"/>
  <c r="D10" i="4" s="1"/>
  <c r="A10" i="3"/>
  <c r="A10" i="4" s="1"/>
  <c r="I9" i="3"/>
  <c r="D9" i="4" s="1"/>
  <c r="H9" i="3"/>
  <c r="A9" i="3"/>
  <c r="H8" i="3"/>
  <c r="I8" i="3" s="1"/>
  <c r="A8" i="3"/>
  <c r="A8" i="4" s="1"/>
  <c r="H7" i="3"/>
  <c r="I7" i="3" s="1"/>
  <c r="A7" i="3"/>
  <c r="A7" i="4" s="1"/>
  <c r="H6" i="3"/>
  <c r="I6" i="3" s="1"/>
  <c r="A6" i="3"/>
  <c r="A6" i="4" s="1"/>
  <c r="H5" i="3"/>
  <c r="I5" i="3" s="1"/>
  <c r="A5" i="3"/>
  <c r="A5" i="4" s="1"/>
  <c r="B16" i="2"/>
  <c r="O26" i="4" l="1"/>
  <c r="I26" i="4"/>
  <c r="N26" i="4"/>
  <c r="H26" i="4"/>
  <c r="M26" i="4"/>
  <c r="L26" i="4"/>
  <c r="F26" i="4"/>
  <c r="G26" i="4" s="1"/>
  <c r="J26" i="4"/>
  <c r="K26" i="4" s="1"/>
  <c r="O98" i="4"/>
  <c r="I98" i="4"/>
  <c r="N98" i="4"/>
  <c r="H98" i="4"/>
  <c r="M98" i="4"/>
  <c r="L98" i="4"/>
  <c r="F98" i="4"/>
  <c r="G98" i="4" s="1"/>
  <c r="J98" i="4"/>
  <c r="K98" i="4" s="1"/>
  <c r="O146" i="4"/>
  <c r="I146" i="4"/>
  <c r="N146" i="4"/>
  <c r="H146" i="4"/>
  <c r="M146" i="4"/>
  <c r="L146" i="4"/>
  <c r="F146" i="4"/>
  <c r="G146" i="4" s="1"/>
  <c r="J146" i="4"/>
  <c r="K146" i="4" s="1"/>
  <c r="O170" i="4"/>
  <c r="I170" i="4"/>
  <c r="N170" i="4"/>
  <c r="H170" i="4"/>
  <c r="M170" i="4"/>
  <c r="L170" i="4"/>
  <c r="F170" i="4"/>
  <c r="G170" i="4" s="1"/>
  <c r="J170" i="4"/>
  <c r="K170" i="4" s="1"/>
  <c r="C16" i="6"/>
  <c r="C26" i="6"/>
  <c r="B12" i="5"/>
  <c r="D7" i="4"/>
  <c r="O48" i="4"/>
  <c r="I48" i="4"/>
  <c r="N48" i="4"/>
  <c r="H48" i="4"/>
  <c r="M48" i="4"/>
  <c r="L48" i="4"/>
  <c r="F48" i="4"/>
  <c r="G48" i="4" s="1"/>
  <c r="J48" i="4"/>
  <c r="K48" i="4" s="1"/>
  <c r="O120" i="4"/>
  <c r="I120" i="4"/>
  <c r="N120" i="4"/>
  <c r="H120" i="4"/>
  <c r="M120" i="4"/>
  <c r="L120" i="4"/>
  <c r="F120" i="4"/>
  <c r="G120" i="4" s="1"/>
  <c r="J120" i="4"/>
  <c r="K120" i="4" s="1"/>
  <c r="O202" i="4"/>
  <c r="I202" i="4"/>
  <c r="N202" i="4"/>
  <c r="H202" i="4"/>
  <c r="M202" i="4"/>
  <c r="L202" i="4"/>
  <c r="F202" i="4"/>
  <c r="G202" i="4" s="1"/>
  <c r="J202" i="4"/>
  <c r="K202" i="4" s="1"/>
  <c r="O22" i="4"/>
  <c r="I22" i="4"/>
  <c r="N22" i="4"/>
  <c r="H22" i="4"/>
  <c r="M22" i="4"/>
  <c r="L22" i="4"/>
  <c r="F22" i="4"/>
  <c r="G22" i="4" s="1"/>
  <c r="J22" i="4"/>
  <c r="K22" i="4" s="1"/>
  <c r="O34" i="4"/>
  <c r="I34" i="4"/>
  <c r="N34" i="4"/>
  <c r="H34" i="4"/>
  <c r="M34" i="4"/>
  <c r="L34" i="4"/>
  <c r="F34" i="4"/>
  <c r="G34" i="4" s="1"/>
  <c r="J34" i="4"/>
  <c r="K34" i="4" s="1"/>
  <c r="O46" i="4"/>
  <c r="I46" i="4"/>
  <c r="N46" i="4"/>
  <c r="H46" i="4"/>
  <c r="M46" i="4"/>
  <c r="L46" i="4"/>
  <c r="F46" i="4"/>
  <c r="G46" i="4" s="1"/>
  <c r="J46" i="4"/>
  <c r="K46" i="4" s="1"/>
  <c r="O58" i="4"/>
  <c r="I58" i="4"/>
  <c r="N58" i="4"/>
  <c r="H58" i="4"/>
  <c r="M58" i="4"/>
  <c r="L58" i="4"/>
  <c r="F58" i="4"/>
  <c r="G58" i="4" s="1"/>
  <c r="J58" i="4"/>
  <c r="K58" i="4" s="1"/>
  <c r="O70" i="4"/>
  <c r="I70" i="4"/>
  <c r="N70" i="4"/>
  <c r="H70" i="4"/>
  <c r="M70" i="4"/>
  <c r="L70" i="4"/>
  <c r="F70" i="4"/>
  <c r="G70" i="4" s="1"/>
  <c r="J70" i="4"/>
  <c r="K70" i="4" s="1"/>
  <c r="O82" i="4"/>
  <c r="I82" i="4"/>
  <c r="N82" i="4"/>
  <c r="H82" i="4"/>
  <c r="M82" i="4"/>
  <c r="L82" i="4"/>
  <c r="F82" i="4"/>
  <c r="G82" i="4" s="1"/>
  <c r="J82" i="4"/>
  <c r="K82" i="4" s="1"/>
  <c r="O94" i="4"/>
  <c r="I94" i="4"/>
  <c r="N94" i="4"/>
  <c r="H94" i="4"/>
  <c r="M94" i="4"/>
  <c r="L94" i="4"/>
  <c r="F94" i="4"/>
  <c r="G94" i="4" s="1"/>
  <c r="J94" i="4"/>
  <c r="K94" i="4" s="1"/>
  <c r="O106" i="4"/>
  <c r="I106" i="4"/>
  <c r="N106" i="4"/>
  <c r="H106" i="4"/>
  <c r="M106" i="4"/>
  <c r="L106" i="4"/>
  <c r="F106" i="4"/>
  <c r="G106" i="4" s="1"/>
  <c r="J106" i="4"/>
  <c r="K106" i="4" s="1"/>
  <c r="O118" i="4"/>
  <c r="I118" i="4"/>
  <c r="N118" i="4"/>
  <c r="H118" i="4"/>
  <c r="M118" i="4"/>
  <c r="L118" i="4"/>
  <c r="F118" i="4"/>
  <c r="G118" i="4" s="1"/>
  <c r="J118" i="4"/>
  <c r="K118" i="4" s="1"/>
  <c r="O130" i="4"/>
  <c r="I130" i="4"/>
  <c r="N130" i="4"/>
  <c r="H130" i="4"/>
  <c r="M130" i="4"/>
  <c r="L130" i="4"/>
  <c r="F130" i="4"/>
  <c r="G130" i="4" s="1"/>
  <c r="J130" i="4"/>
  <c r="K130" i="4" s="1"/>
  <c r="O142" i="4"/>
  <c r="I142" i="4"/>
  <c r="N142" i="4"/>
  <c r="H142" i="4"/>
  <c r="M142" i="4"/>
  <c r="L142" i="4"/>
  <c r="F142" i="4"/>
  <c r="G142" i="4" s="1"/>
  <c r="J142" i="4"/>
  <c r="K142" i="4" s="1"/>
  <c r="O154" i="4"/>
  <c r="I154" i="4"/>
  <c r="N154" i="4"/>
  <c r="H154" i="4"/>
  <c r="M154" i="4"/>
  <c r="L154" i="4"/>
  <c r="F154" i="4"/>
  <c r="G154" i="4" s="1"/>
  <c r="J154" i="4"/>
  <c r="K154" i="4" s="1"/>
  <c r="O166" i="4"/>
  <c r="I166" i="4"/>
  <c r="N166" i="4"/>
  <c r="H166" i="4"/>
  <c r="M166" i="4"/>
  <c r="L166" i="4"/>
  <c r="F166" i="4"/>
  <c r="G166" i="4" s="1"/>
  <c r="J166" i="4"/>
  <c r="K166" i="4" s="1"/>
  <c r="O178" i="4"/>
  <c r="I178" i="4"/>
  <c r="N178" i="4"/>
  <c r="H178" i="4"/>
  <c r="M178" i="4"/>
  <c r="L178" i="4"/>
  <c r="F178" i="4"/>
  <c r="G178" i="4" s="1"/>
  <c r="J178" i="4"/>
  <c r="K178" i="4" s="1"/>
  <c r="O190" i="4"/>
  <c r="I190" i="4"/>
  <c r="N190" i="4"/>
  <c r="H190" i="4"/>
  <c r="M190" i="4"/>
  <c r="L190" i="4"/>
  <c r="F190" i="4"/>
  <c r="G190" i="4" s="1"/>
  <c r="J190" i="4"/>
  <c r="K190" i="4" s="1"/>
  <c r="O62" i="4"/>
  <c r="I62" i="4"/>
  <c r="N62" i="4"/>
  <c r="H62" i="4"/>
  <c r="M62" i="4"/>
  <c r="L62" i="4"/>
  <c r="F62" i="4"/>
  <c r="G62" i="4" s="1"/>
  <c r="J62" i="4"/>
  <c r="K62" i="4" s="1"/>
  <c r="O110" i="4"/>
  <c r="I110" i="4"/>
  <c r="N110" i="4"/>
  <c r="H110" i="4"/>
  <c r="M110" i="4"/>
  <c r="L110" i="4"/>
  <c r="F110" i="4"/>
  <c r="G110" i="4" s="1"/>
  <c r="J110" i="4"/>
  <c r="K110" i="4" s="1"/>
  <c r="O194" i="4"/>
  <c r="I194" i="4"/>
  <c r="N194" i="4"/>
  <c r="H194" i="4"/>
  <c r="M194" i="4"/>
  <c r="L194" i="4"/>
  <c r="F194" i="4"/>
  <c r="G194" i="4" s="1"/>
  <c r="J194" i="4"/>
  <c r="K194" i="4" s="1"/>
  <c r="O12" i="4"/>
  <c r="I12" i="4"/>
  <c r="N12" i="4"/>
  <c r="H12" i="4"/>
  <c r="M12" i="4"/>
  <c r="L12" i="4"/>
  <c r="F12" i="4"/>
  <c r="G12" i="4" s="1"/>
  <c r="J12" i="4"/>
  <c r="K12" i="4" s="1"/>
  <c r="O60" i="4"/>
  <c r="I60" i="4"/>
  <c r="N60" i="4"/>
  <c r="H60" i="4"/>
  <c r="M60" i="4"/>
  <c r="L60" i="4"/>
  <c r="F60" i="4"/>
  <c r="G60" i="4" s="1"/>
  <c r="J60" i="4"/>
  <c r="K60" i="4" s="1"/>
  <c r="O108" i="4"/>
  <c r="I108" i="4"/>
  <c r="N108" i="4"/>
  <c r="H108" i="4"/>
  <c r="M108" i="4"/>
  <c r="L108" i="4"/>
  <c r="F108" i="4"/>
  <c r="G108" i="4" s="1"/>
  <c r="J108" i="4"/>
  <c r="K108" i="4" s="1"/>
  <c r="O132" i="4"/>
  <c r="I132" i="4"/>
  <c r="N132" i="4"/>
  <c r="H132" i="4"/>
  <c r="M132" i="4"/>
  <c r="L132" i="4"/>
  <c r="F132" i="4"/>
  <c r="G132" i="4" s="1"/>
  <c r="J132" i="4"/>
  <c r="K132" i="4" s="1"/>
  <c r="O192" i="4"/>
  <c r="I192" i="4"/>
  <c r="N192" i="4"/>
  <c r="H192" i="4"/>
  <c r="M192" i="4"/>
  <c r="L192" i="4"/>
  <c r="F192" i="4"/>
  <c r="G192" i="4" s="1"/>
  <c r="J192" i="4"/>
  <c r="K192" i="4" s="1"/>
  <c r="C24" i="6"/>
  <c r="B13" i="5"/>
  <c r="C4" i="6" s="1"/>
  <c r="C9" i="6"/>
  <c r="B11" i="5"/>
  <c r="B20" i="5" s="1"/>
  <c r="D5" i="4"/>
  <c r="C10" i="6"/>
  <c r="D8" i="4"/>
  <c r="O32" i="4"/>
  <c r="I32" i="4"/>
  <c r="N32" i="4"/>
  <c r="H32" i="4"/>
  <c r="M32" i="4"/>
  <c r="L32" i="4"/>
  <c r="F32" i="4"/>
  <c r="G32" i="4" s="1"/>
  <c r="J32" i="4"/>
  <c r="K32" i="4" s="1"/>
  <c r="O56" i="4"/>
  <c r="I56" i="4"/>
  <c r="N56" i="4"/>
  <c r="H56" i="4"/>
  <c r="M56" i="4"/>
  <c r="L56" i="4"/>
  <c r="F56" i="4"/>
  <c r="G56" i="4" s="1"/>
  <c r="J56" i="4"/>
  <c r="K56" i="4" s="1"/>
  <c r="O68" i="4"/>
  <c r="I68" i="4"/>
  <c r="N68" i="4"/>
  <c r="H68" i="4"/>
  <c r="M68" i="4"/>
  <c r="L68" i="4"/>
  <c r="F68" i="4"/>
  <c r="G68" i="4" s="1"/>
  <c r="J68" i="4"/>
  <c r="K68" i="4" s="1"/>
  <c r="O80" i="4"/>
  <c r="I80" i="4"/>
  <c r="N80" i="4"/>
  <c r="H80" i="4"/>
  <c r="M80" i="4"/>
  <c r="L80" i="4"/>
  <c r="F80" i="4"/>
  <c r="G80" i="4" s="1"/>
  <c r="J80" i="4"/>
  <c r="K80" i="4" s="1"/>
  <c r="O92" i="4"/>
  <c r="I92" i="4"/>
  <c r="N92" i="4"/>
  <c r="H92" i="4"/>
  <c r="M92" i="4"/>
  <c r="L92" i="4"/>
  <c r="F92" i="4"/>
  <c r="G92" i="4" s="1"/>
  <c r="J92" i="4"/>
  <c r="K92" i="4" s="1"/>
  <c r="O104" i="4"/>
  <c r="I104" i="4"/>
  <c r="N104" i="4"/>
  <c r="H104" i="4"/>
  <c r="M104" i="4"/>
  <c r="L104" i="4"/>
  <c r="F104" i="4"/>
  <c r="G104" i="4" s="1"/>
  <c r="J104" i="4"/>
  <c r="K104" i="4" s="1"/>
  <c r="O116" i="4"/>
  <c r="I116" i="4"/>
  <c r="N116" i="4"/>
  <c r="H116" i="4"/>
  <c r="M116" i="4"/>
  <c r="L116" i="4"/>
  <c r="F116" i="4"/>
  <c r="G116" i="4" s="1"/>
  <c r="J116" i="4"/>
  <c r="K116" i="4" s="1"/>
  <c r="O128" i="4"/>
  <c r="I128" i="4"/>
  <c r="N128" i="4"/>
  <c r="H128" i="4"/>
  <c r="M128" i="4"/>
  <c r="L128" i="4"/>
  <c r="F128" i="4"/>
  <c r="G128" i="4" s="1"/>
  <c r="J128" i="4"/>
  <c r="K128" i="4" s="1"/>
  <c r="O140" i="4"/>
  <c r="I140" i="4"/>
  <c r="N140" i="4"/>
  <c r="H140" i="4"/>
  <c r="M140" i="4"/>
  <c r="L140" i="4"/>
  <c r="F140" i="4"/>
  <c r="G140" i="4" s="1"/>
  <c r="J140" i="4"/>
  <c r="K140" i="4" s="1"/>
  <c r="O152" i="4"/>
  <c r="I152" i="4"/>
  <c r="N152" i="4"/>
  <c r="H152" i="4"/>
  <c r="M152" i="4"/>
  <c r="L152" i="4"/>
  <c r="F152" i="4"/>
  <c r="G152" i="4" s="1"/>
  <c r="J152" i="4"/>
  <c r="K152" i="4" s="1"/>
  <c r="O164" i="4"/>
  <c r="I164" i="4"/>
  <c r="N164" i="4"/>
  <c r="H164" i="4"/>
  <c r="M164" i="4"/>
  <c r="L164" i="4"/>
  <c r="F164" i="4"/>
  <c r="G164" i="4" s="1"/>
  <c r="J164" i="4"/>
  <c r="K164" i="4" s="1"/>
  <c r="O176" i="4"/>
  <c r="I176" i="4"/>
  <c r="N176" i="4"/>
  <c r="H176" i="4"/>
  <c r="M176" i="4"/>
  <c r="L176" i="4"/>
  <c r="F176" i="4"/>
  <c r="G176" i="4" s="1"/>
  <c r="J176" i="4"/>
  <c r="K176" i="4" s="1"/>
  <c r="O188" i="4"/>
  <c r="I188" i="4"/>
  <c r="N188" i="4"/>
  <c r="H188" i="4"/>
  <c r="M188" i="4"/>
  <c r="L188" i="4"/>
  <c r="F188" i="4"/>
  <c r="G188" i="4" s="1"/>
  <c r="J188" i="4"/>
  <c r="K188" i="4" s="1"/>
  <c r="O200" i="4"/>
  <c r="I200" i="4"/>
  <c r="N200" i="4"/>
  <c r="H200" i="4"/>
  <c r="M200" i="4"/>
  <c r="L200" i="4"/>
  <c r="F200" i="4"/>
  <c r="G200" i="4" s="1"/>
  <c r="J200" i="4"/>
  <c r="K200" i="4" s="1"/>
  <c r="O38" i="4"/>
  <c r="I38" i="4"/>
  <c r="N38" i="4"/>
  <c r="H38" i="4"/>
  <c r="M38" i="4"/>
  <c r="L38" i="4"/>
  <c r="F38" i="4"/>
  <c r="G38" i="4" s="1"/>
  <c r="J38" i="4"/>
  <c r="K38" i="4" s="1"/>
  <c r="O74" i="4"/>
  <c r="I74" i="4"/>
  <c r="N74" i="4"/>
  <c r="H74" i="4"/>
  <c r="M74" i="4"/>
  <c r="L74" i="4"/>
  <c r="F74" i="4"/>
  <c r="G74" i="4" s="1"/>
  <c r="J74" i="4"/>
  <c r="K74" i="4" s="1"/>
  <c r="O134" i="4"/>
  <c r="I134" i="4"/>
  <c r="N134" i="4"/>
  <c r="H134" i="4"/>
  <c r="M134" i="4"/>
  <c r="L134" i="4"/>
  <c r="F134" i="4"/>
  <c r="G134" i="4" s="1"/>
  <c r="J134" i="4"/>
  <c r="K134" i="4" s="1"/>
  <c r="O182" i="4"/>
  <c r="I182" i="4"/>
  <c r="N182" i="4"/>
  <c r="H182" i="4"/>
  <c r="M182" i="4"/>
  <c r="L182" i="4"/>
  <c r="F182" i="4"/>
  <c r="G182" i="4" s="1"/>
  <c r="J182" i="4"/>
  <c r="K182" i="4" s="1"/>
  <c r="O36" i="4"/>
  <c r="I36" i="4"/>
  <c r="N36" i="4"/>
  <c r="H36" i="4"/>
  <c r="M36" i="4"/>
  <c r="L36" i="4"/>
  <c r="F36" i="4"/>
  <c r="G36" i="4" s="1"/>
  <c r="J36" i="4"/>
  <c r="K36" i="4" s="1"/>
  <c r="O72" i="4"/>
  <c r="I72" i="4"/>
  <c r="N72" i="4"/>
  <c r="H72" i="4"/>
  <c r="M72" i="4"/>
  <c r="L72" i="4"/>
  <c r="F72" i="4"/>
  <c r="G72" i="4" s="1"/>
  <c r="J72" i="4"/>
  <c r="K72" i="4" s="1"/>
  <c r="O96" i="4"/>
  <c r="I96" i="4"/>
  <c r="N96" i="4"/>
  <c r="H96" i="4"/>
  <c r="M96" i="4"/>
  <c r="L96" i="4"/>
  <c r="F96" i="4"/>
  <c r="G96" i="4" s="1"/>
  <c r="J96" i="4"/>
  <c r="K96" i="4" s="1"/>
  <c r="O144" i="4"/>
  <c r="I144" i="4"/>
  <c r="N144" i="4"/>
  <c r="H144" i="4"/>
  <c r="M144" i="4"/>
  <c r="L144" i="4"/>
  <c r="F144" i="4"/>
  <c r="G144" i="4" s="1"/>
  <c r="J144" i="4"/>
  <c r="K144" i="4" s="1"/>
  <c r="O180" i="4"/>
  <c r="I180" i="4"/>
  <c r="N180" i="4"/>
  <c r="H180" i="4"/>
  <c r="M180" i="4"/>
  <c r="L180" i="4"/>
  <c r="F180" i="4"/>
  <c r="G180" i="4" s="1"/>
  <c r="J180" i="4"/>
  <c r="K180" i="4" s="1"/>
  <c r="O10" i="4"/>
  <c r="I10" i="4"/>
  <c r="N10" i="4"/>
  <c r="H10" i="4"/>
  <c r="M10" i="4"/>
  <c r="L10" i="4"/>
  <c r="F10" i="4"/>
  <c r="G10" i="4" s="1"/>
  <c r="J10" i="4"/>
  <c r="K10" i="4" s="1"/>
  <c r="O20" i="4"/>
  <c r="I20" i="4"/>
  <c r="N20" i="4"/>
  <c r="H20" i="4"/>
  <c r="M20" i="4"/>
  <c r="L20" i="4"/>
  <c r="F20" i="4"/>
  <c r="G20" i="4" s="1"/>
  <c r="J20" i="4"/>
  <c r="K20" i="4" s="1"/>
  <c r="O44" i="4"/>
  <c r="I44" i="4"/>
  <c r="N44" i="4"/>
  <c r="H44" i="4"/>
  <c r="M44" i="4"/>
  <c r="L44" i="4"/>
  <c r="F44" i="4"/>
  <c r="G44" i="4" s="1"/>
  <c r="J44" i="4"/>
  <c r="K44" i="4" s="1"/>
  <c r="O18" i="4"/>
  <c r="I18" i="4"/>
  <c r="N18" i="4"/>
  <c r="H18" i="4"/>
  <c r="M18" i="4"/>
  <c r="L18" i="4"/>
  <c r="F18" i="4"/>
  <c r="G18" i="4" s="1"/>
  <c r="J18" i="4"/>
  <c r="K18" i="4" s="1"/>
  <c r="O30" i="4"/>
  <c r="I30" i="4"/>
  <c r="N30" i="4"/>
  <c r="H30" i="4"/>
  <c r="M30" i="4"/>
  <c r="L30" i="4"/>
  <c r="F30" i="4"/>
  <c r="G30" i="4" s="1"/>
  <c r="J30" i="4"/>
  <c r="K30" i="4" s="1"/>
  <c r="O42" i="4"/>
  <c r="I42" i="4"/>
  <c r="N42" i="4"/>
  <c r="H42" i="4"/>
  <c r="M42" i="4"/>
  <c r="L42" i="4"/>
  <c r="F42" i="4"/>
  <c r="G42" i="4" s="1"/>
  <c r="J42" i="4"/>
  <c r="K42" i="4" s="1"/>
  <c r="O54" i="4"/>
  <c r="I54" i="4"/>
  <c r="N54" i="4"/>
  <c r="H54" i="4"/>
  <c r="M54" i="4"/>
  <c r="L54" i="4"/>
  <c r="F54" i="4"/>
  <c r="G54" i="4" s="1"/>
  <c r="J54" i="4"/>
  <c r="K54" i="4" s="1"/>
  <c r="O66" i="4"/>
  <c r="I66" i="4"/>
  <c r="N66" i="4"/>
  <c r="H66" i="4"/>
  <c r="M66" i="4"/>
  <c r="L66" i="4"/>
  <c r="F66" i="4"/>
  <c r="G66" i="4" s="1"/>
  <c r="J66" i="4"/>
  <c r="K66" i="4" s="1"/>
  <c r="O78" i="4"/>
  <c r="I78" i="4"/>
  <c r="N78" i="4"/>
  <c r="H78" i="4"/>
  <c r="M78" i="4"/>
  <c r="L78" i="4"/>
  <c r="F78" i="4"/>
  <c r="G78" i="4" s="1"/>
  <c r="J78" i="4"/>
  <c r="K78" i="4" s="1"/>
  <c r="O90" i="4"/>
  <c r="I90" i="4"/>
  <c r="N90" i="4"/>
  <c r="H90" i="4"/>
  <c r="M90" i="4"/>
  <c r="J90" i="4"/>
  <c r="K90" i="4" s="1"/>
  <c r="F90" i="4"/>
  <c r="G90" i="4" s="1"/>
  <c r="L90" i="4"/>
  <c r="O102" i="4"/>
  <c r="I102" i="4"/>
  <c r="N102" i="4"/>
  <c r="H102" i="4"/>
  <c r="M102" i="4"/>
  <c r="L102" i="4"/>
  <c r="F102" i="4"/>
  <c r="G102" i="4" s="1"/>
  <c r="J102" i="4"/>
  <c r="K102" i="4" s="1"/>
  <c r="O114" i="4"/>
  <c r="I114" i="4"/>
  <c r="N114" i="4"/>
  <c r="H114" i="4"/>
  <c r="M114" i="4"/>
  <c r="L114" i="4"/>
  <c r="F114" i="4"/>
  <c r="G114" i="4" s="1"/>
  <c r="J114" i="4"/>
  <c r="K114" i="4" s="1"/>
  <c r="O126" i="4"/>
  <c r="I126" i="4"/>
  <c r="N126" i="4"/>
  <c r="H126" i="4"/>
  <c r="M126" i="4"/>
  <c r="L126" i="4"/>
  <c r="F126" i="4"/>
  <c r="G126" i="4" s="1"/>
  <c r="J126" i="4"/>
  <c r="K126" i="4" s="1"/>
  <c r="O138" i="4"/>
  <c r="I138" i="4"/>
  <c r="N138" i="4"/>
  <c r="H138" i="4"/>
  <c r="M138" i="4"/>
  <c r="L138" i="4"/>
  <c r="F138" i="4"/>
  <c r="G138" i="4" s="1"/>
  <c r="J138" i="4"/>
  <c r="K138" i="4" s="1"/>
  <c r="O150" i="4"/>
  <c r="I150" i="4"/>
  <c r="N150" i="4"/>
  <c r="H150" i="4"/>
  <c r="M150" i="4"/>
  <c r="L150" i="4"/>
  <c r="F150" i="4"/>
  <c r="G150" i="4" s="1"/>
  <c r="J150" i="4"/>
  <c r="K150" i="4" s="1"/>
  <c r="O162" i="4"/>
  <c r="I162" i="4"/>
  <c r="N162" i="4"/>
  <c r="H162" i="4"/>
  <c r="M162" i="4"/>
  <c r="L162" i="4"/>
  <c r="F162" i="4"/>
  <c r="G162" i="4" s="1"/>
  <c r="J162" i="4"/>
  <c r="K162" i="4" s="1"/>
  <c r="O174" i="4"/>
  <c r="I174" i="4"/>
  <c r="N174" i="4"/>
  <c r="H174" i="4"/>
  <c r="M174" i="4"/>
  <c r="L174" i="4"/>
  <c r="F174" i="4"/>
  <c r="G174" i="4" s="1"/>
  <c r="J174" i="4"/>
  <c r="K174" i="4" s="1"/>
  <c r="O186" i="4"/>
  <c r="I186" i="4"/>
  <c r="N186" i="4"/>
  <c r="H186" i="4"/>
  <c r="M186" i="4"/>
  <c r="L186" i="4"/>
  <c r="F186" i="4"/>
  <c r="G186" i="4" s="1"/>
  <c r="J186" i="4"/>
  <c r="K186" i="4" s="1"/>
  <c r="O198" i="4"/>
  <c r="I198" i="4"/>
  <c r="N198" i="4"/>
  <c r="H198" i="4"/>
  <c r="M198" i="4"/>
  <c r="L198" i="4"/>
  <c r="F198" i="4"/>
  <c r="G198" i="4" s="1"/>
  <c r="J198" i="4"/>
  <c r="K198" i="4" s="1"/>
  <c r="O14" i="4"/>
  <c r="I14" i="4"/>
  <c r="N14" i="4"/>
  <c r="H14" i="4"/>
  <c r="M14" i="4"/>
  <c r="L14" i="4"/>
  <c r="F14" i="4"/>
  <c r="G14" i="4" s="1"/>
  <c r="J14" i="4"/>
  <c r="K14" i="4" s="1"/>
  <c r="O50" i="4"/>
  <c r="I50" i="4"/>
  <c r="N50" i="4"/>
  <c r="H50" i="4"/>
  <c r="M50" i="4"/>
  <c r="L50" i="4"/>
  <c r="F50" i="4"/>
  <c r="G50" i="4" s="1"/>
  <c r="J50" i="4"/>
  <c r="K50" i="4" s="1"/>
  <c r="O86" i="4"/>
  <c r="I86" i="4"/>
  <c r="M86" i="4"/>
  <c r="H86" i="4"/>
  <c r="F86" i="4"/>
  <c r="G86" i="4" s="1"/>
  <c r="N86" i="4"/>
  <c r="L86" i="4"/>
  <c r="J86" i="4"/>
  <c r="K86" i="4" s="1"/>
  <c r="O122" i="4"/>
  <c r="I122" i="4"/>
  <c r="N122" i="4"/>
  <c r="H122" i="4"/>
  <c r="M122" i="4"/>
  <c r="L122" i="4"/>
  <c r="F122" i="4"/>
  <c r="G122" i="4" s="1"/>
  <c r="J122" i="4"/>
  <c r="K122" i="4" s="1"/>
  <c r="O158" i="4"/>
  <c r="I158" i="4"/>
  <c r="N158" i="4"/>
  <c r="H158" i="4"/>
  <c r="M158" i="4"/>
  <c r="L158" i="4"/>
  <c r="F158" i="4"/>
  <c r="G158" i="4" s="1"/>
  <c r="J158" i="4"/>
  <c r="K158" i="4" s="1"/>
  <c r="O24" i="4"/>
  <c r="I24" i="4"/>
  <c r="N24" i="4"/>
  <c r="H24" i="4"/>
  <c r="M24" i="4"/>
  <c r="L24" i="4"/>
  <c r="F24" i="4"/>
  <c r="G24" i="4" s="1"/>
  <c r="J24" i="4"/>
  <c r="K24" i="4" s="1"/>
  <c r="O84" i="4"/>
  <c r="I84" i="4"/>
  <c r="J84" i="4"/>
  <c r="K84" i="4" s="1"/>
  <c r="H84" i="4"/>
  <c r="N84" i="4"/>
  <c r="M84" i="4"/>
  <c r="F84" i="4"/>
  <c r="G84" i="4" s="1"/>
  <c r="L84" i="4"/>
  <c r="O156" i="4"/>
  <c r="I156" i="4"/>
  <c r="N156" i="4"/>
  <c r="H156" i="4"/>
  <c r="M156" i="4"/>
  <c r="L156" i="4"/>
  <c r="F156" i="4"/>
  <c r="G156" i="4" s="1"/>
  <c r="J156" i="4"/>
  <c r="K156" i="4" s="1"/>
  <c r="O168" i="4"/>
  <c r="I168" i="4"/>
  <c r="N168" i="4"/>
  <c r="H168" i="4"/>
  <c r="M168" i="4"/>
  <c r="L168" i="4"/>
  <c r="F168" i="4"/>
  <c r="G168" i="4" s="1"/>
  <c r="J168" i="4"/>
  <c r="K168" i="4" s="1"/>
  <c r="C25" i="6"/>
  <c r="C11" i="6"/>
  <c r="D6" i="4"/>
  <c r="O16" i="4"/>
  <c r="I16" i="4"/>
  <c r="N16" i="4"/>
  <c r="H16" i="4"/>
  <c r="M16" i="4"/>
  <c r="L16" i="4"/>
  <c r="F16" i="4"/>
  <c r="G16" i="4" s="1"/>
  <c r="J16" i="4"/>
  <c r="K16" i="4" s="1"/>
  <c r="O28" i="4"/>
  <c r="I28" i="4"/>
  <c r="N28" i="4"/>
  <c r="H28" i="4"/>
  <c r="M28" i="4"/>
  <c r="L28" i="4"/>
  <c r="F28" i="4"/>
  <c r="G28" i="4" s="1"/>
  <c r="J28" i="4"/>
  <c r="K28" i="4" s="1"/>
  <c r="O40" i="4"/>
  <c r="I40" i="4"/>
  <c r="N40" i="4"/>
  <c r="H40" i="4"/>
  <c r="M40" i="4"/>
  <c r="L40" i="4"/>
  <c r="F40" i="4"/>
  <c r="G40" i="4" s="1"/>
  <c r="J40" i="4"/>
  <c r="K40" i="4" s="1"/>
  <c r="O52" i="4"/>
  <c r="I52" i="4"/>
  <c r="N52" i="4"/>
  <c r="H52" i="4"/>
  <c r="M52" i="4"/>
  <c r="L52" i="4"/>
  <c r="F52" i="4"/>
  <c r="G52" i="4" s="1"/>
  <c r="J52" i="4"/>
  <c r="K52" i="4" s="1"/>
  <c r="O64" i="4"/>
  <c r="I64" i="4"/>
  <c r="N64" i="4"/>
  <c r="H64" i="4"/>
  <c r="M64" i="4"/>
  <c r="L64" i="4"/>
  <c r="F64" i="4"/>
  <c r="G64" i="4" s="1"/>
  <c r="J64" i="4"/>
  <c r="K64" i="4" s="1"/>
  <c r="O76" i="4"/>
  <c r="I76" i="4"/>
  <c r="N76" i="4"/>
  <c r="H76" i="4"/>
  <c r="M76" i="4"/>
  <c r="L76" i="4"/>
  <c r="F76" i="4"/>
  <c r="G76" i="4" s="1"/>
  <c r="J76" i="4"/>
  <c r="K76" i="4" s="1"/>
  <c r="O88" i="4"/>
  <c r="I88" i="4"/>
  <c r="M88" i="4"/>
  <c r="L88" i="4"/>
  <c r="J88" i="4"/>
  <c r="K88" i="4" s="1"/>
  <c r="H88" i="4"/>
  <c r="F88" i="4"/>
  <c r="G88" i="4" s="1"/>
  <c r="N88" i="4"/>
  <c r="O100" i="4"/>
  <c r="I100" i="4"/>
  <c r="N100" i="4"/>
  <c r="H100" i="4"/>
  <c r="M100" i="4"/>
  <c r="L100" i="4"/>
  <c r="F100" i="4"/>
  <c r="G100" i="4" s="1"/>
  <c r="J100" i="4"/>
  <c r="K100" i="4" s="1"/>
  <c r="O112" i="4"/>
  <c r="I112" i="4"/>
  <c r="N112" i="4"/>
  <c r="H112" i="4"/>
  <c r="M112" i="4"/>
  <c r="L112" i="4"/>
  <c r="F112" i="4"/>
  <c r="G112" i="4" s="1"/>
  <c r="J112" i="4"/>
  <c r="K112" i="4" s="1"/>
  <c r="O124" i="4"/>
  <c r="I124" i="4"/>
  <c r="N124" i="4"/>
  <c r="H124" i="4"/>
  <c r="M124" i="4"/>
  <c r="L124" i="4"/>
  <c r="F124" i="4"/>
  <c r="G124" i="4" s="1"/>
  <c r="J124" i="4"/>
  <c r="K124" i="4" s="1"/>
  <c r="O136" i="4"/>
  <c r="I136" i="4"/>
  <c r="N136" i="4"/>
  <c r="H136" i="4"/>
  <c r="M136" i="4"/>
  <c r="L136" i="4"/>
  <c r="F136" i="4"/>
  <c r="G136" i="4" s="1"/>
  <c r="J136" i="4"/>
  <c r="K136" i="4" s="1"/>
  <c r="O148" i="4"/>
  <c r="I148" i="4"/>
  <c r="N148" i="4"/>
  <c r="H148" i="4"/>
  <c r="M148" i="4"/>
  <c r="L148" i="4"/>
  <c r="F148" i="4"/>
  <c r="G148" i="4" s="1"/>
  <c r="J148" i="4"/>
  <c r="K148" i="4" s="1"/>
  <c r="O160" i="4"/>
  <c r="I160" i="4"/>
  <c r="N160" i="4"/>
  <c r="H160" i="4"/>
  <c r="M160" i="4"/>
  <c r="L160" i="4"/>
  <c r="F160" i="4"/>
  <c r="G160" i="4" s="1"/>
  <c r="J160" i="4"/>
  <c r="K160" i="4" s="1"/>
  <c r="O172" i="4"/>
  <c r="I172" i="4"/>
  <c r="N172" i="4"/>
  <c r="H172" i="4"/>
  <c r="M172" i="4"/>
  <c r="L172" i="4"/>
  <c r="F172" i="4"/>
  <c r="G172" i="4" s="1"/>
  <c r="J172" i="4"/>
  <c r="K172" i="4" s="1"/>
  <c r="O184" i="4"/>
  <c r="I184" i="4"/>
  <c r="N184" i="4"/>
  <c r="H184" i="4"/>
  <c r="M184" i="4"/>
  <c r="L184" i="4"/>
  <c r="F184" i="4"/>
  <c r="G184" i="4" s="1"/>
  <c r="J184" i="4"/>
  <c r="K184" i="4" s="1"/>
  <c r="O196" i="4"/>
  <c r="I196" i="4"/>
  <c r="N196" i="4"/>
  <c r="H196" i="4"/>
  <c r="M196" i="4"/>
  <c r="L196" i="4"/>
  <c r="F196" i="4"/>
  <c r="G196" i="4" s="1"/>
  <c r="J196" i="4"/>
  <c r="K196" i="4" s="1"/>
  <c r="O204" i="4"/>
  <c r="I204" i="4"/>
  <c r="N204" i="4"/>
  <c r="H204" i="4"/>
  <c r="J204" i="4"/>
  <c r="K204" i="4" s="1"/>
  <c r="F204" i="4"/>
  <c r="G204" i="4" s="1"/>
  <c r="M204" i="4"/>
  <c r="L204" i="4"/>
  <c r="L9" i="4"/>
  <c r="F9" i="4"/>
  <c r="G9" i="4" s="1"/>
  <c r="J9" i="4"/>
  <c r="K9" i="4" s="1"/>
  <c r="O9" i="4"/>
  <c r="I9" i="4"/>
  <c r="N9" i="4"/>
  <c r="H9" i="4"/>
  <c r="L11" i="4"/>
  <c r="F11" i="4"/>
  <c r="G11" i="4" s="1"/>
  <c r="J11" i="4"/>
  <c r="K11" i="4" s="1"/>
  <c r="O11" i="4"/>
  <c r="I11" i="4"/>
  <c r="N11" i="4"/>
  <c r="H11" i="4"/>
  <c r="L13" i="4"/>
  <c r="F13" i="4"/>
  <c r="G13" i="4" s="1"/>
  <c r="J13" i="4"/>
  <c r="K13" i="4" s="1"/>
  <c r="O13" i="4"/>
  <c r="I13" i="4"/>
  <c r="N13" i="4"/>
  <c r="H13" i="4"/>
  <c r="L15" i="4"/>
  <c r="F15" i="4"/>
  <c r="G15" i="4" s="1"/>
  <c r="J15" i="4"/>
  <c r="K15" i="4" s="1"/>
  <c r="O15" i="4"/>
  <c r="I15" i="4"/>
  <c r="N15" i="4"/>
  <c r="H15" i="4"/>
  <c r="L17" i="4"/>
  <c r="F17" i="4"/>
  <c r="G17" i="4" s="1"/>
  <c r="J17" i="4"/>
  <c r="K17" i="4" s="1"/>
  <c r="O17" i="4"/>
  <c r="I17" i="4"/>
  <c r="N17" i="4"/>
  <c r="H17" i="4"/>
  <c r="L19" i="4"/>
  <c r="F19" i="4"/>
  <c r="G19" i="4" s="1"/>
  <c r="J19" i="4"/>
  <c r="K19" i="4" s="1"/>
  <c r="O19" i="4"/>
  <c r="I19" i="4"/>
  <c r="N19" i="4"/>
  <c r="H19" i="4"/>
  <c r="L21" i="4"/>
  <c r="F21" i="4"/>
  <c r="G21" i="4" s="1"/>
  <c r="J21" i="4"/>
  <c r="K21" i="4" s="1"/>
  <c r="O21" i="4"/>
  <c r="I21" i="4"/>
  <c r="N21" i="4"/>
  <c r="H21" i="4"/>
  <c r="L23" i="4"/>
  <c r="F23" i="4"/>
  <c r="G23" i="4" s="1"/>
  <c r="J23" i="4"/>
  <c r="K23" i="4" s="1"/>
  <c r="O23" i="4"/>
  <c r="I23" i="4"/>
  <c r="N23" i="4"/>
  <c r="H23" i="4"/>
  <c r="L25" i="4"/>
  <c r="F25" i="4"/>
  <c r="G25" i="4" s="1"/>
  <c r="J25" i="4"/>
  <c r="K25" i="4" s="1"/>
  <c r="O25" i="4"/>
  <c r="I25" i="4"/>
  <c r="N25" i="4"/>
  <c r="H25" i="4"/>
  <c r="L27" i="4"/>
  <c r="F27" i="4"/>
  <c r="G27" i="4" s="1"/>
  <c r="J27" i="4"/>
  <c r="K27" i="4" s="1"/>
  <c r="O27" i="4"/>
  <c r="I27" i="4"/>
  <c r="N27" i="4"/>
  <c r="H27" i="4"/>
  <c r="L29" i="4"/>
  <c r="F29" i="4"/>
  <c r="G29" i="4" s="1"/>
  <c r="J29" i="4"/>
  <c r="K29" i="4" s="1"/>
  <c r="O29" i="4"/>
  <c r="I29" i="4"/>
  <c r="N29" i="4"/>
  <c r="H29" i="4"/>
  <c r="L31" i="4"/>
  <c r="F31" i="4"/>
  <c r="G31" i="4" s="1"/>
  <c r="J31" i="4"/>
  <c r="K31" i="4" s="1"/>
  <c r="O31" i="4"/>
  <c r="I31" i="4"/>
  <c r="N31" i="4"/>
  <c r="H31" i="4"/>
  <c r="L33" i="4"/>
  <c r="F33" i="4"/>
  <c r="G33" i="4" s="1"/>
  <c r="J33" i="4"/>
  <c r="K33" i="4" s="1"/>
  <c r="O33" i="4"/>
  <c r="I33" i="4"/>
  <c r="N33" i="4"/>
  <c r="H33" i="4"/>
  <c r="L35" i="4"/>
  <c r="F35" i="4"/>
  <c r="G35" i="4" s="1"/>
  <c r="J35" i="4"/>
  <c r="K35" i="4" s="1"/>
  <c r="O35" i="4"/>
  <c r="I35" i="4"/>
  <c r="N35" i="4"/>
  <c r="H35" i="4"/>
  <c r="L37" i="4"/>
  <c r="F37" i="4"/>
  <c r="G37" i="4" s="1"/>
  <c r="J37" i="4"/>
  <c r="K37" i="4" s="1"/>
  <c r="O37" i="4"/>
  <c r="I37" i="4"/>
  <c r="N37" i="4"/>
  <c r="H37" i="4"/>
  <c r="L39" i="4"/>
  <c r="F39" i="4"/>
  <c r="G39" i="4" s="1"/>
  <c r="J39" i="4"/>
  <c r="K39" i="4" s="1"/>
  <c r="O39" i="4"/>
  <c r="I39" i="4"/>
  <c r="N39" i="4"/>
  <c r="H39" i="4"/>
  <c r="L41" i="4"/>
  <c r="F41" i="4"/>
  <c r="G41" i="4" s="1"/>
  <c r="J41" i="4"/>
  <c r="K41" i="4" s="1"/>
  <c r="O41" i="4"/>
  <c r="I41" i="4"/>
  <c r="N41" i="4"/>
  <c r="H41" i="4"/>
  <c r="L43" i="4"/>
  <c r="F43" i="4"/>
  <c r="G43" i="4" s="1"/>
  <c r="J43" i="4"/>
  <c r="K43" i="4" s="1"/>
  <c r="O43" i="4"/>
  <c r="I43" i="4"/>
  <c r="N43" i="4"/>
  <c r="H43" i="4"/>
  <c r="L45" i="4"/>
  <c r="F45" i="4"/>
  <c r="G45" i="4" s="1"/>
  <c r="J45" i="4"/>
  <c r="K45" i="4" s="1"/>
  <c r="O45" i="4"/>
  <c r="I45" i="4"/>
  <c r="N45" i="4"/>
  <c r="H45" i="4"/>
  <c r="L47" i="4"/>
  <c r="F47" i="4"/>
  <c r="G47" i="4" s="1"/>
  <c r="J47" i="4"/>
  <c r="K47" i="4" s="1"/>
  <c r="O47" i="4"/>
  <c r="I47" i="4"/>
  <c r="N47" i="4"/>
  <c r="H47" i="4"/>
  <c r="L49" i="4"/>
  <c r="F49" i="4"/>
  <c r="G49" i="4" s="1"/>
  <c r="J49" i="4"/>
  <c r="K49" i="4" s="1"/>
  <c r="O49" i="4"/>
  <c r="I49" i="4"/>
  <c r="N49" i="4"/>
  <c r="H49" i="4"/>
  <c r="L51" i="4"/>
  <c r="F51" i="4"/>
  <c r="G51" i="4" s="1"/>
  <c r="J51" i="4"/>
  <c r="K51" i="4" s="1"/>
  <c r="O51" i="4"/>
  <c r="I51" i="4"/>
  <c r="N51" i="4"/>
  <c r="H51" i="4"/>
  <c r="L53" i="4"/>
  <c r="F53" i="4"/>
  <c r="G53" i="4" s="1"/>
  <c r="J53" i="4"/>
  <c r="K53" i="4" s="1"/>
  <c r="O53" i="4"/>
  <c r="I53" i="4"/>
  <c r="N53" i="4"/>
  <c r="H53" i="4"/>
  <c r="L55" i="4"/>
  <c r="F55" i="4"/>
  <c r="G55" i="4" s="1"/>
  <c r="J55" i="4"/>
  <c r="K55" i="4" s="1"/>
  <c r="O55" i="4"/>
  <c r="I55" i="4"/>
  <c r="N55" i="4"/>
  <c r="H55" i="4"/>
  <c r="L57" i="4"/>
  <c r="F57" i="4"/>
  <c r="G57" i="4" s="1"/>
  <c r="J57" i="4"/>
  <c r="K57" i="4" s="1"/>
  <c r="O57" i="4"/>
  <c r="I57" i="4"/>
  <c r="N57" i="4"/>
  <c r="H57" i="4"/>
  <c r="L59" i="4"/>
  <c r="F59" i="4"/>
  <c r="G59" i="4" s="1"/>
  <c r="J59" i="4"/>
  <c r="K59" i="4" s="1"/>
  <c r="O59" i="4"/>
  <c r="I59" i="4"/>
  <c r="N59" i="4"/>
  <c r="H59" i="4"/>
  <c r="L61" i="4"/>
  <c r="F61" i="4"/>
  <c r="G61" i="4" s="1"/>
  <c r="J61" i="4"/>
  <c r="K61" i="4" s="1"/>
  <c r="O61" i="4"/>
  <c r="I61" i="4"/>
  <c r="N61" i="4"/>
  <c r="H61" i="4"/>
  <c r="L63" i="4"/>
  <c r="F63" i="4"/>
  <c r="G63" i="4" s="1"/>
  <c r="J63" i="4"/>
  <c r="K63" i="4" s="1"/>
  <c r="O63" i="4"/>
  <c r="I63" i="4"/>
  <c r="N63" i="4"/>
  <c r="H63" i="4"/>
  <c r="L65" i="4"/>
  <c r="F65" i="4"/>
  <c r="G65" i="4" s="1"/>
  <c r="J65" i="4"/>
  <c r="K65" i="4" s="1"/>
  <c r="O65" i="4"/>
  <c r="I65" i="4"/>
  <c r="N65" i="4"/>
  <c r="H65" i="4"/>
  <c r="L67" i="4"/>
  <c r="F67" i="4"/>
  <c r="G67" i="4" s="1"/>
  <c r="J67" i="4"/>
  <c r="K67" i="4" s="1"/>
  <c r="O67" i="4"/>
  <c r="I67" i="4"/>
  <c r="N67" i="4"/>
  <c r="H67" i="4"/>
  <c r="L69" i="4"/>
  <c r="F69" i="4"/>
  <c r="G69" i="4" s="1"/>
  <c r="J69" i="4"/>
  <c r="K69" i="4" s="1"/>
  <c r="O69" i="4"/>
  <c r="I69" i="4"/>
  <c r="N69" i="4"/>
  <c r="H69" i="4"/>
  <c r="L71" i="4"/>
  <c r="F71" i="4"/>
  <c r="G71" i="4" s="1"/>
  <c r="J71" i="4"/>
  <c r="K71" i="4" s="1"/>
  <c r="O71" i="4"/>
  <c r="I71" i="4"/>
  <c r="N71" i="4"/>
  <c r="H71" i="4"/>
  <c r="L73" i="4"/>
  <c r="F73" i="4"/>
  <c r="G73" i="4" s="1"/>
  <c r="J73" i="4"/>
  <c r="K73" i="4" s="1"/>
  <c r="O73" i="4"/>
  <c r="I73" i="4"/>
  <c r="N73" i="4"/>
  <c r="H73" i="4"/>
  <c r="L75" i="4"/>
  <c r="F75" i="4"/>
  <c r="G75" i="4" s="1"/>
  <c r="J75" i="4"/>
  <c r="K75" i="4" s="1"/>
  <c r="O75" i="4"/>
  <c r="I75" i="4"/>
  <c r="N75" i="4"/>
  <c r="H75" i="4"/>
  <c r="L77" i="4"/>
  <c r="F77" i="4"/>
  <c r="G77" i="4" s="1"/>
  <c r="J77" i="4"/>
  <c r="K77" i="4" s="1"/>
  <c r="O77" i="4"/>
  <c r="I77" i="4"/>
  <c r="N77" i="4"/>
  <c r="H77" i="4"/>
  <c r="L79" i="4"/>
  <c r="F79" i="4"/>
  <c r="G79" i="4" s="1"/>
  <c r="J79" i="4"/>
  <c r="K79" i="4" s="1"/>
  <c r="O79" i="4"/>
  <c r="I79" i="4"/>
  <c r="N79" i="4"/>
  <c r="H79" i="4"/>
  <c r="L81" i="4"/>
  <c r="F81" i="4"/>
  <c r="G81" i="4" s="1"/>
  <c r="J81" i="4"/>
  <c r="K81" i="4" s="1"/>
  <c r="O81" i="4"/>
  <c r="I81" i="4"/>
  <c r="N81" i="4"/>
  <c r="H81" i="4"/>
  <c r="L83" i="4"/>
  <c r="F83" i="4"/>
  <c r="G83" i="4" s="1"/>
  <c r="J83" i="4"/>
  <c r="K83" i="4" s="1"/>
  <c r="O83" i="4"/>
  <c r="I83" i="4"/>
  <c r="N83" i="4"/>
  <c r="H83" i="4"/>
  <c r="L85" i="4"/>
  <c r="F85" i="4"/>
  <c r="G85" i="4" s="1"/>
  <c r="I85" i="4"/>
  <c r="O85" i="4"/>
  <c r="H85" i="4"/>
  <c r="N85" i="4"/>
  <c r="M85" i="4"/>
  <c r="L87" i="4"/>
  <c r="F87" i="4"/>
  <c r="G87" i="4" s="1"/>
  <c r="J87" i="4"/>
  <c r="K87" i="4" s="1"/>
  <c r="I87" i="4"/>
  <c r="H87" i="4"/>
  <c r="O87" i="4"/>
  <c r="N87" i="4"/>
  <c r="L89" i="4"/>
  <c r="F89" i="4"/>
  <c r="G89" i="4" s="1"/>
  <c r="J89" i="4"/>
  <c r="K89" i="4" s="1"/>
  <c r="O89" i="4"/>
  <c r="N89" i="4"/>
  <c r="M89" i="4"/>
  <c r="I89" i="4"/>
  <c r="L91" i="4"/>
  <c r="F91" i="4"/>
  <c r="G91" i="4" s="1"/>
  <c r="J91" i="4"/>
  <c r="K91" i="4" s="1"/>
  <c r="O91" i="4"/>
  <c r="I91" i="4"/>
  <c r="N91" i="4"/>
  <c r="M91" i="4"/>
  <c r="L93" i="4"/>
  <c r="F93" i="4"/>
  <c r="G93" i="4" s="1"/>
  <c r="J93" i="4"/>
  <c r="K93" i="4" s="1"/>
  <c r="O93" i="4"/>
  <c r="I93" i="4"/>
  <c r="N93" i="4"/>
  <c r="M93" i="4"/>
  <c r="H93" i="4"/>
  <c r="L95" i="4"/>
  <c r="F95" i="4"/>
  <c r="G95" i="4" s="1"/>
  <c r="J95" i="4"/>
  <c r="K95" i="4" s="1"/>
  <c r="O95" i="4"/>
  <c r="I95" i="4"/>
  <c r="M95" i="4"/>
  <c r="H95" i="4"/>
  <c r="L97" i="4"/>
  <c r="F97" i="4"/>
  <c r="G97" i="4" s="1"/>
  <c r="J97" i="4"/>
  <c r="K97" i="4" s="1"/>
  <c r="O97" i="4"/>
  <c r="I97" i="4"/>
  <c r="N97" i="4"/>
  <c r="M97" i="4"/>
  <c r="O99" i="4"/>
  <c r="L99" i="4"/>
  <c r="F99" i="4"/>
  <c r="G99" i="4" s="1"/>
  <c r="J99" i="4"/>
  <c r="K99" i="4" s="1"/>
  <c r="I99" i="4"/>
  <c r="N99" i="4"/>
  <c r="M99" i="4"/>
  <c r="H99" i="4"/>
  <c r="L101" i="4"/>
  <c r="F101" i="4"/>
  <c r="G101" i="4" s="1"/>
  <c r="J101" i="4"/>
  <c r="K101" i="4" s="1"/>
  <c r="O101" i="4"/>
  <c r="I101" i="4"/>
  <c r="N101" i="4"/>
  <c r="M101" i="4"/>
  <c r="H101" i="4"/>
  <c r="L103" i="4"/>
  <c r="F103" i="4"/>
  <c r="G103" i="4" s="1"/>
  <c r="J103" i="4"/>
  <c r="K103" i="4" s="1"/>
  <c r="O103" i="4"/>
  <c r="I103" i="4"/>
  <c r="M103" i="4"/>
  <c r="H103" i="4"/>
  <c r="N103" i="4"/>
  <c r="L105" i="4"/>
  <c r="F105" i="4"/>
  <c r="G105" i="4" s="1"/>
  <c r="J105" i="4"/>
  <c r="K105" i="4" s="1"/>
  <c r="O105" i="4"/>
  <c r="I105" i="4"/>
  <c r="N105" i="4"/>
  <c r="H105" i="4"/>
  <c r="L107" i="4"/>
  <c r="F107" i="4"/>
  <c r="G107" i="4" s="1"/>
  <c r="J107" i="4"/>
  <c r="K107" i="4" s="1"/>
  <c r="O107" i="4"/>
  <c r="I107" i="4"/>
  <c r="N107" i="4"/>
  <c r="M107" i="4"/>
  <c r="H107" i="4"/>
  <c r="L109" i="4"/>
  <c r="F109" i="4"/>
  <c r="G109" i="4" s="1"/>
  <c r="J109" i="4"/>
  <c r="K109" i="4" s="1"/>
  <c r="O109" i="4"/>
  <c r="I109" i="4"/>
  <c r="M109" i="4"/>
  <c r="H109" i="4"/>
  <c r="N109" i="4"/>
  <c r="L111" i="4"/>
  <c r="F111" i="4"/>
  <c r="G111" i="4" s="1"/>
  <c r="J111" i="4"/>
  <c r="K111" i="4" s="1"/>
  <c r="O111" i="4"/>
  <c r="I111" i="4"/>
  <c r="N111" i="4"/>
  <c r="M111" i="4"/>
  <c r="H111" i="4"/>
  <c r="L113" i="4"/>
  <c r="F113" i="4"/>
  <c r="G113" i="4" s="1"/>
  <c r="J113" i="4"/>
  <c r="K113" i="4" s="1"/>
  <c r="O113" i="4"/>
  <c r="I113" i="4"/>
  <c r="N113" i="4"/>
  <c r="M113" i="4"/>
  <c r="H113" i="4"/>
  <c r="L115" i="4"/>
  <c r="F115" i="4"/>
  <c r="G115" i="4" s="1"/>
  <c r="J115" i="4"/>
  <c r="K115" i="4" s="1"/>
  <c r="O115" i="4"/>
  <c r="I115" i="4"/>
  <c r="M115" i="4"/>
  <c r="H115" i="4"/>
  <c r="L117" i="4"/>
  <c r="F117" i="4"/>
  <c r="G117" i="4" s="1"/>
  <c r="J117" i="4"/>
  <c r="K117" i="4" s="1"/>
  <c r="O117" i="4"/>
  <c r="I117" i="4"/>
  <c r="N117" i="4"/>
  <c r="M117" i="4"/>
  <c r="H117" i="4"/>
  <c r="L119" i="4"/>
  <c r="F119" i="4"/>
  <c r="G119" i="4" s="1"/>
  <c r="J119" i="4"/>
  <c r="K119" i="4" s="1"/>
  <c r="O119" i="4"/>
  <c r="I119" i="4"/>
  <c r="N119" i="4"/>
  <c r="M119" i="4"/>
  <c r="H119" i="4"/>
  <c r="L121" i="4"/>
  <c r="F121" i="4"/>
  <c r="G121" i="4" s="1"/>
  <c r="J121" i="4"/>
  <c r="K121" i="4" s="1"/>
  <c r="O121" i="4"/>
  <c r="I121" i="4"/>
  <c r="M121" i="4"/>
  <c r="H121" i="4"/>
  <c r="N121" i="4"/>
  <c r="L123" i="4"/>
  <c r="F123" i="4"/>
  <c r="G123" i="4" s="1"/>
  <c r="J123" i="4"/>
  <c r="K123" i="4" s="1"/>
  <c r="O123" i="4"/>
  <c r="I123" i="4"/>
  <c r="N123" i="4"/>
  <c r="H123" i="4"/>
  <c r="L125" i="4"/>
  <c r="F125" i="4"/>
  <c r="G125" i="4" s="1"/>
  <c r="J125" i="4"/>
  <c r="K125" i="4" s="1"/>
  <c r="O125" i="4"/>
  <c r="I125" i="4"/>
  <c r="N125" i="4"/>
  <c r="M125" i="4"/>
  <c r="H125" i="4"/>
  <c r="L127" i="4"/>
  <c r="F127" i="4"/>
  <c r="G127" i="4" s="1"/>
  <c r="J127" i="4"/>
  <c r="K127" i="4" s="1"/>
  <c r="O127" i="4"/>
  <c r="I127" i="4"/>
  <c r="M127" i="4"/>
  <c r="H127" i="4"/>
  <c r="N127" i="4"/>
  <c r="L129" i="4"/>
  <c r="F129" i="4"/>
  <c r="G129" i="4" s="1"/>
  <c r="J129" i="4"/>
  <c r="K129" i="4" s="1"/>
  <c r="O129" i="4"/>
  <c r="I129" i="4"/>
  <c r="N129" i="4"/>
  <c r="M129" i="4"/>
  <c r="H129" i="4"/>
  <c r="L131" i="4"/>
  <c r="F131" i="4"/>
  <c r="G131" i="4" s="1"/>
  <c r="J131" i="4"/>
  <c r="K131" i="4" s="1"/>
  <c r="O131" i="4"/>
  <c r="I131" i="4"/>
  <c r="N131" i="4"/>
  <c r="M131" i="4"/>
  <c r="H131" i="4"/>
  <c r="L133" i="4"/>
  <c r="F133" i="4"/>
  <c r="G133" i="4" s="1"/>
  <c r="J133" i="4"/>
  <c r="K133" i="4" s="1"/>
  <c r="O133" i="4"/>
  <c r="I133" i="4"/>
  <c r="M133" i="4"/>
  <c r="H133" i="4"/>
  <c r="L135" i="4"/>
  <c r="F135" i="4"/>
  <c r="G135" i="4" s="1"/>
  <c r="J135" i="4"/>
  <c r="K135" i="4" s="1"/>
  <c r="O135" i="4"/>
  <c r="I135" i="4"/>
  <c r="N135" i="4"/>
  <c r="M135" i="4"/>
  <c r="H135" i="4"/>
  <c r="L137" i="4"/>
  <c r="F137" i="4"/>
  <c r="G137" i="4" s="1"/>
  <c r="J137" i="4"/>
  <c r="K137" i="4" s="1"/>
  <c r="O137" i="4"/>
  <c r="I137" i="4"/>
  <c r="N137" i="4"/>
  <c r="M137" i="4"/>
  <c r="H137" i="4"/>
  <c r="L139" i="4"/>
  <c r="F139" i="4"/>
  <c r="G139" i="4" s="1"/>
  <c r="J139" i="4"/>
  <c r="K139" i="4" s="1"/>
  <c r="O139" i="4"/>
  <c r="I139" i="4"/>
  <c r="M139" i="4"/>
  <c r="H139" i="4"/>
  <c r="N139" i="4"/>
  <c r="L141" i="4"/>
  <c r="F141" i="4"/>
  <c r="G141" i="4" s="1"/>
  <c r="J141" i="4"/>
  <c r="K141" i="4" s="1"/>
  <c r="O141" i="4"/>
  <c r="I141" i="4"/>
  <c r="N141" i="4"/>
  <c r="M141" i="4"/>
  <c r="L143" i="4"/>
  <c r="F143" i="4"/>
  <c r="G143" i="4" s="1"/>
  <c r="J143" i="4"/>
  <c r="K143" i="4" s="1"/>
  <c r="O143" i="4"/>
  <c r="I143" i="4"/>
  <c r="N143" i="4"/>
  <c r="M143" i="4"/>
  <c r="H143" i="4"/>
  <c r="L145" i="4"/>
  <c r="F145" i="4"/>
  <c r="G145" i="4" s="1"/>
  <c r="J145" i="4"/>
  <c r="K145" i="4" s="1"/>
  <c r="O145" i="4"/>
  <c r="I145" i="4"/>
  <c r="M145" i="4"/>
  <c r="H145" i="4"/>
  <c r="N145" i="4"/>
  <c r="L147" i="4"/>
  <c r="F147" i="4"/>
  <c r="G147" i="4" s="1"/>
  <c r="J147" i="4"/>
  <c r="K147" i="4" s="1"/>
  <c r="O147" i="4"/>
  <c r="I147" i="4"/>
  <c r="N147" i="4"/>
  <c r="M147" i="4"/>
  <c r="H147" i="4"/>
  <c r="L149" i="4"/>
  <c r="F149" i="4"/>
  <c r="G149" i="4" s="1"/>
  <c r="J149" i="4"/>
  <c r="K149" i="4" s="1"/>
  <c r="O149" i="4"/>
  <c r="I149" i="4"/>
  <c r="N149" i="4"/>
  <c r="M149" i="4"/>
  <c r="H149" i="4"/>
  <c r="L151" i="4"/>
  <c r="F151" i="4"/>
  <c r="G151" i="4" s="1"/>
  <c r="J151" i="4"/>
  <c r="K151" i="4" s="1"/>
  <c r="O151" i="4"/>
  <c r="I151" i="4"/>
  <c r="M151" i="4"/>
  <c r="H151" i="4"/>
  <c r="N151" i="4"/>
  <c r="L153" i="4"/>
  <c r="F153" i="4"/>
  <c r="G153" i="4" s="1"/>
  <c r="J153" i="4"/>
  <c r="K153" i="4" s="1"/>
  <c r="O153" i="4"/>
  <c r="I153" i="4"/>
  <c r="N153" i="4"/>
  <c r="M153" i="4"/>
  <c r="L155" i="4"/>
  <c r="F155" i="4"/>
  <c r="G155" i="4" s="1"/>
  <c r="J155" i="4"/>
  <c r="K155" i="4" s="1"/>
  <c r="O155" i="4"/>
  <c r="I155" i="4"/>
  <c r="N155" i="4"/>
  <c r="M155" i="4"/>
  <c r="H155" i="4"/>
  <c r="L157" i="4"/>
  <c r="F157" i="4"/>
  <c r="G157" i="4" s="1"/>
  <c r="J157" i="4"/>
  <c r="K157" i="4" s="1"/>
  <c r="O157" i="4"/>
  <c r="I157" i="4"/>
  <c r="M157" i="4"/>
  <c r="H157" i="4"/>
  <c r="N157" i="4"/>
  <c r="L159" i="4"/>
  <c r="F159" i="4"/>
  <c r="G159" i="4" s="1"/>
  <c r="J159" i="4"/>
  <c r="K159" i="4" s="1"/>
  <c r="O159" i="4"/>
  <c r="I159" i="4"/>
  <c r="N159" i="4"/>
  <c r="M159" i="4"/>
  <c r="H159" i="4"/>
  <c r="L161" i="4"/>
  <c r="F161" i="4"/>
  <c r="G161" i="4" s="1"/>
  <c r="J161" i="4"/>
  <c r="K161" i="4" s="1"/>
  <c r="O161" i="4"/>
  <c r="I161" i="4"/>
  <c r="N161" i="4"/>
  <c r="M161" i="4"/>
  <c r="H161" i="4"/>
  <c r="L163" i="4"/>
  <c r="F163" i="4"/>
  <c r="G163" i="4" s="1"/>
  <c r="J163" i="4"/>
  <c r="K163" i="4" s="1"/>
  <c r="O163" i="4"/>
  <c r="I163" i="4"/>
  <c r="M163" i="4"/>
  <c r="H163" i="4"/>
  <c r="N163" i="4"/>
  <c r="L165" i="4"/>
  <c r="F165" i="4"/>
  <c r="G165" i="4" s="1"/>
  <c r="J165" i="4"/>
  <c r="K165" i="4" s="1"/>
  <c r="O165" i="4"/>
  <c r="I165" i="4"/>
  <c r="N165" i="4"/>
  <c r="M165" i="4"/>
  <c r="L167" i="4"/>
  <c r="F167" i="4"/>
  <c r="G167" i="4" s="1"/>
  <c r="J167" i="4"/>
  <c r="K167" i="4" s="1"/>
  <c r="O167" i="4"/>
  <c r="I167" i="4"/>
  <c r="N167" i="4"/>
  <c r="M167" i="4"/>
  <c r="H167" i="4"/>
  <c r="L169" i="4"/>
  <c r="F169" i="4"/>
  <c r="G169" i="4" s="1"/>
  <c r="J169" i="4"/>
  <c r="K169" i="4" s="1"/>
  <c r="O169" i="4"/>
  <c r="I169" i="4"/>
  <c r="M169" i="4"/>
  <c r="H169" i="4"/>
  <c r="N169" i="4"/>
  <c r="L171" i="4"/>
  <c r="F171" i="4"/>
  <c r="G171" i="4" s="1"/>
  <c r="J171" i="4"/>
  <c r="K171" i="4" s="1"/>
  <c r="O171" i="4"/>
  <c r="I171" i="4"/>
  <c r="N171" i="4"/>
  <c r="M171" i="4"/>
  <c r="H171" i="4"/>
  <c r="L173" i="4"/>
  <c r="F173" i="4"/>
  <c r="G173" i="4" s="1"/>
  <c r="J173" i="4"/>
  <c r="K173" i="4" s="1"/>
  <c r="O173" i="4"/>
  <c r="I173" i="4"/>
  <c r="N173" i="4"/>
  <c r="M173" i="4"/>
  <c r="H173" i="4"/>
  <c r="L175" i="4"/>
  <c r="F175" i="4"/>
  <c r="G175" i="4" s="1"/>
  <c r="J175" i="4"/>
  <c r="K175" i="4" s="1"/>
  <c r="O175" i="4"/>
  <c r="I175" i="4"/>
  <c r="M175" i="4"/>
  <c r="H175" i="4"/>
  <c r="N175" i="4"/>
  <c r="L177" i="4"/>
  <c r="F177" i="4"/>
  <c r="G177" i="4" s="1"/>
  <c r="J177" i="4"/>
  <c r="K177" i="4" s="1"/>
  <c r="O177" i="4"/>
  <c r="I177" i="4"/>
  <c r="N177" i="4"/>
  <c r="M177" i="4"/>
  <c r="L179" i="4"/>
  <c r="F179" i="4"/>
  <c r="G179" i="4" s="1"/>
  <c r="J179" i="4"/>
  <c r="K179" i="4" s="1"/>
  <c r="O179" i="4"/>
  <c r="I179" i="4"/>
  <c r="N179" i="4"/>
  <c r="M179" i="4"/>
  <c r="H179" i="4"/>
  <c r="L181" i="4"/>
  <c r="F181" i="4"/>
  <c r="G181" i="4" s="1"/>
  <c r="J181" i="4"/>
  <c r="K181" i="4" s="1"/>
  <c r="O181" i="4"/>
  <c r="I181" i="4"/>
  <c r="M181" i="4"/>
  <c r="H181" i="4"/>
  <c r="N181" i="4"/>
  <c r="L183" i="4"/>
  <c r="F183" i="4"/>
  <c r="G183" i="4" s="1"/>
  <c r="J183" i="4"/>
  <c r="K183" i="4" s="1"/>
  <c r="O183" i="4"/>
  <c r="I183" i="4"/>
  <c r="N183" i="4"/>
  <c r="M183" i="4"/>
  <c r="H183" i="4"/>
  <c r="L185" i="4"/>
  <c r="F185" i="4"/>
  <c r="G185" i="4" s="1"/>
  <c r="J185" i="4"/>
  <c r="K185" i="4" s="1"/>
  <c r="O185" i="4"/>
  <c r="I185" i="4"/>
  <c r="N185" i="4"/>
  <c r="M185" i="4"/>
  <c r="H185" i="4"/>
  <c r="L187" i="4"/>
  <c r="F187" i="4"/>
  <c r="G187" i="4" s="1"/>
  <c r="J187" i="4"/>
  <c r="K187" i="4" s="1"/>
  <c r="O187" i="4"/>
  <c r="I187" i="4"/>
  <c r="M187" i="4"/>
  <c r="H187" i="4"/>
  <c r="N187" i="4"/>
  <c r="L189" i="4"/>
  <c r="F189" i="4"/>
  <c r="G189" i="4" s="1"/>
  <c r="J189" i="4"/>
  <c r="K189" i="4" s="1"/>
  <c r="O189" i="4"/>
  <c r="I189" i="4"/>
  <c r="N189" i="4"/>
  <c r="M189" i="4"/>
  <c r="L191" i="4"/>
  <c r="F191" i="4"/>
  <c r="G191" i="4" s="1"/>
  <c r="J191" i="4"/>
  <c r="K191" i="4" s="1"/>
  <c r="O191" i="4"/>
  <c r="I191" i="4"/>
  <c r="N191" i="4"/>
  <c r="M191" i="4"/>
  <c r="H191" i="4"/>
  <c r="L193" i="4"/>
  <c r="F193" i="4"/>
  <c r="G193" i="4" s="1"/>
  <c r="J193" i="4"/>
  <c r="K193" i="4" s="1"/>
  <c r="O193" i="4"/>
  <c r="I193" i="4"/>
  <c r="M193" i="4"/>
  <c r="H193" i="4"/>
  <c r="N193" i="4"/>
  <c r="L195" i="4"/>
  <c r="F195" i="4"/>
  <c r="G195" i="4" s="1"/>
  <c r="J195" i="4"/>
  <c r="K195" i="4" s="1"/>
  <c r="O195" i="4"/>
  <c r="I195" i="4"/>
  <c r="N195" i="4"/>
  <c r="M195" i="4"/>
  <c r="H195" i="4"/>
  <c r="L197" i="4"/>
  <c r="F197" i="4"/>
  <c r="G197" i="4" s="1"/>
  <c r="J197" i="4"/>
  <c r="K197" i="4" s="1"/>
  <c r="O197" i="4"/>
  <c r="I197" i="4"/>
  <c r="N197" i="4"/>
  <c r="M197" i="4"/>
  <c r="H197" i="4"/>
  <c r="L199" i="4"/>
  <c r="F199" i="4"/>
  <c r="G199" i="4" s="1"/>
  <c r="J199" i="4"/>
  <c r="K199" i="4" s="1"/>
  <c r="O199" i="4"/>
  <c r="I199" i="4"/>
  <c r="M199" i="4"/>
  <c r="H199" i="4"/>
  <c r="N199" i="4"/>
  <c r="O206" i="4"/>
  <c r="I206" i="4"/>
  <c r="N206" i="4"/>
  <c r="H206" i="4"/>
  <c r="L206" i="4"/>
  <c r="J206" i="4"/>
  <c r="K206" i="4" s="1"/>
  <c r="M206" i="4"/>
  <c r="F206" i="4"/>
  <c r="G206" i="4" s="1"/>
  <c r="L209" i="4"/>
  <c r="F209" i="4"/>
  <c r="G209" i="4" s="1"/>
  <c r="O209" i="4"/>
  <c r="N209" i="4"/>
  <c r="M209" i="4"/>
  <c r="J209" i="4"/>
  <c r="K209" i="4" s="1"/>
  <c r="I209" i="4"/>
  <c r="H209" i="4"/>
  <c r="O212" i="4"/>
  <c r="I212" i="4"/>
  <c r="N212" i="4"/>
  <c r="H212" i="4"/>
  <c r="F212" i="4"/>
  <c r="G212" i="4" s="1"/>
  <c r="M212" i="4"/>
  <c r="L212" i="4"/>
  <c r="J212" i="4"/>
  <c r="K212" i="4" s="1"/>
  <c r="L215" i="4"/>
  <c r="F215" i="4"/>
  <c r="G215" i="4" s="1"/>
  <c r="J215" i="4"/>
  <c r="K215" i="4" s="1"/>
  <c r="I215" i="4"/>
  <c r="H215" i="4"/>
  <c r="O215" i="4"/>
  <c r="N215" i="4"/>
  <c r="M215" i="4"/>
  <c r="O218" i="4"/>
  <c r="I218" i="4"/>
  <c r="N218" i="4"/>
  <c r="H218" i="4"/>
  <c r="L218" i="4"/>
  <c r="J218" i="4"/>
  <c r="K218" i="4" s="1"/>
  <c r="M218" i="4"/>
  <c r="F218" i="4"/>
  <c r="G218" i="4" s="1"/>
  <c r="M221" i="4"/>
  <c r="L221" i="4"/>
  <c r="F221" i="4"/>
  <c r="G221" i="4" s="1"/>
  <c r="O221" i="4"/>
  <c r="N221" i="4"/>
  <c r="J221" i="4"/>
  <c r="K221" i="4" s="1"/>
  <c r="I221" i="4"/>
  <c r="H221" i="4"/>
  <c r="J224" i="4"/>
  <c r="K224" i="4" s="1"/>
  <c r="O224" i="4"/>
  <c r="I224" i="4"/>
  <c r="N224" i="4"/>
  <c r="H224" i="4"/>
  <c r="F224" i="4"/>
  <c r="G224" i="4" s="1"/>
  <c r="M224" i="4"/>
  <c r="L224" i="4"/>
  <c r="M227" i="4"/>
  <c r="L227" i="4"/>
  <c r="F227" i="4"/>
  <c r="G227" i="4" s="1"/>
  <c r="O227" i="4"/>
  <c r="N227" i="4"/>
  <c r="J227" i="4"/>
  <c r="K227" i="4" s="1"/>
  <c r="I227" i="4"/>
  <c r="H227" i="4"/>
  <c r="J230" i="4"/>
  <c r="K230" i="4" s="1"/>
  <c r="O230" i="4"/>
  <c r="I230" i="4"/>
  <c r="N230" i="4"/>
  <c r="H230" i="4"/>
  <c r="F230" i="4"/>
  <c r="G230" i="4" s="1"/>
  <c r="M230" i="4"/>
  <c r="L230" i="4"/>
  <c r="M233" i="4"/>
  <c r="L233" i="4"/>
  <c r="F233" i="4"/>
  <c r="G233" i="4" s="1"/>
  <c r="O233" i="4"/>
  <c r="N233" i="4"/>
  <c r="J233" i="4"/>
  <c r="K233" i="4" s="1"/>
  <c r="I233" i="4"/>
  <c r="H233" i="4"/>
  <c r="J236" i="4"/>
  <c r="K236" i="4" s="1"/>
  <c r="O236" i="4"/>
  <c r="I236" i="4"/>
  <c r="N236" i="4"/>
  <c r="H236" i="4"/>
  <c r="F236" i="4"/>
  <c r="G236" i="4" s="1"/>
  <c r="M236" i="4"/>
  <c r="L236" i="4"/>
  <c r="M239" i="4"/>
  <c r="L239" i="4"/>
  <c r="F239" i="4"/>
  <c r="G239" i="4" s="1"/>
  <c r="O239" i="4"/>
  <c r="N239" i="4"/>
  <c r="J239" i="4"/>
  <c r="K239" i="4" s="1"/>
  <c r="I239" i="4"/>
  <c r="H239" i="4"/>
  <c r="J242" i="4"/>
  <c r="K242" i="4" s="1"/>
  <c r="O242" i="4"/>
  <c r="I242" i="4"/>
  <c r="N242" i="4"/>
  <c r="H242" i="4"/>
  <c r="F242" i="4"/>
  <c r="G242" i="4" s="1"/>
  <c r="M242" i="4"/>
  <c r="L242" i="4"/>
  <c r="M245" i="4"/>
  <c r="L245" i="4"/>
  <c r="F245" i="4"/>
  <c r="G245" i="4" s="1"/>
  <c r="O245" i="4"/>
  <c r="N245" i="4"/>
  <c r="J245" i="4"/>
  <c r="K245" i="4" s="1"/>
  <c r="I245" i="4"/>
  <c r="H245" i="4"/>
  <c r="J248" i="4"/>
  <c r="K248" i="4" s="1"/>
  <c r="O248" i="4"/>
  <c r="I248" i="4"/>
  <c r="N248" i="4"/>
  <c r="H248" i="4"/>
  <c r="F248" i="4"/>
  <c r="G248" i="4" s="1"/>
  <c r="M248" i="4"/>
  <c r="L248" i="4"/>
  <c r="M251" i="4"/>
  <c r="L251" i="4"/>
  <c r="F251" i="4"/>
  <c r="G251" i="4" s="1"/>
  <c r="O251" i="4"/>
  <c r="N251" i="4"/>
  <c r="J251" i="4"/>
  <c r="K251" i="4" s="1"/>
  <c r="I251" i="4"/>
  <c r="H251" i="4"/>
  <c r="J254" i="4"/>
  <c r="K254" i="4" s="1"/>
  <c r="O254" i="4"/>
  <c r="I254" i="4"/>
  <c r="N254" i="4"/>
  <c r="H254" i="4"/>
  <c r="F254" i="4"/>
  <c r="G254" i="4" s="1"/>
  <c r="M254" i="4"/>
  <c r="L254" i="4"/>
  <c r="N257" i="4"/>
  <c r="H257" i="4"/>
  <c r="M257" i="4"/>
  <c r="L257" i="4"/>
  <c r="F257" i="4"/>
  <c r="G257" i="4" s="1"/>
  <c r="O257" i="4"/>
  <c r="J257" i="4"/>
  <c r="K257" i="4" s="1"/>
  <c r="I257" i="4"/>
  <c r="J260" i="4"/>
  <c r="K260" i="4" s="1"/>
  <c r="O260" i="4"/>
  <c r="I260" i="4"/>
  <c r="N260" i="4"/>
  <c r="H260" i="4"/>
  <c r="F260" i="4"/>
  <c r="G260" i="4" s="1"/>
  <c r="M260" i="4"/>
  <c r="L260" i="4"/>
  <c r="O263" i="4"/>
  <c r="I263" i="4"/>
  <c r="N263" i="4"/>
  <c r="H263" i="4"/>
  <c r="F263" i="4"/>
  <c r="G263" i="4" s="1"/>
  <c r="M263" i="4"/>
  <c r="L263" i="4"/>
  <c r="J263" i="4"/>
  <c r="K263" i="4" s="1"/>
  <c r="L266" i="4"/>
  <c r="F266" i="4"/>
  <c r="G266" i="4" s="1"/>
  <c r="J266" i="4"/>
  <c r="K266" i="4" s="1"/>
  <c r="I266" i="4"/>
  <c r="H266" i="4"/>
  <c r="O266" i="4"/>
  <c r="N266" i="4"/>
  <c r="M266" i="4"/>
  <c r="O269" i="4"/>
  <c r="I269" i="4"/>
  <c r="N269" i="4"/>
  <c r="H269" i="4"/>
  <c r="L269" i="4"/>
  <c r="J269" i="4"/>
  <c r="K269" i="4" s="1"/>
  <c r="M269" i="4"/>
  <c r="F269" i="4"/>
  <c r="G269" i="4" s="1"/>
  <c r="L272" i="4"/>
  <c r="F272" i="4"/>
  <c r="G272" i="4" s="1"/>
  <c r="O272" i="4"/>
  <c r="N272" i="4"/>
  <c r="M272" i="4"/>
  <c r="J272" i="4"/>
  <c r="K272" i="4" s="1"/>
  <c r="I272" i="4"/>
  <c r="H272" i="4"/>
  <c r="J275" i="4"/>
  <c r="K275" i="4" s="1"/>
  <c r="O275" i="4"/>
  <c r="I275" i="4"/>
  <c r="N275" i="4"/>
  <c r="H275" i="4"/>
  <c r="M275" i="4"/>
  <c r="L275" i="4"/>
  <c r="F275" i="4"/>
  <c r="G275" i="4" s="1"/>
  <c r="M278" i="4"/>
  <c r="L278" i="4"/>
  <c r="F278" i="4"/>
  <c r="G278" i="4" s="1"/>
  <c r="I278" i="4"/>
  <c r="H278" i="4"/>
  <c r="O278" i="4"/>
  <c r="N278" i="4"/>
  <c r="J278" i="4"/>
  <c r="K278" i="4" s="1"/>
  <c r="J281" i="4"/>
  <c r="K281" i="4" s="1"/>
  <c r="O281" i="4"/>
  <c r="I281" i="4"/>
  <c r="N281" i="4"/>
  <c r="H281" i="4"/>
  <c r="M281" i="4"/>
  <c r="L281" i="4"/>
  <c r="F281" i="4"/>
  <c r="G281" i="4" s="1"/>
  <c r="M284" i="4"/>
  <c r="L284" i="4"/>
  <c r="F284" i="4"/>
  <c r="G284" i="4" s="1"/>
  <c r="I284" i="4"/>
  <c r="H284" i="4"/>
  <c r="O284" i="4"/>
  <c r="N284" i="4"/>
  <c r="J284" i="4"/>
  <c r="K284" i="4" s="1"/>
  <c r="J287" i="4"/>
  <c r="K287" i="4" s="1"/>
  <c r="O287" i="4"/>
  <c r="I287" i="4"/>
  <c r="N287" i="4"/>
  <c r="H287" i="4"/>
  <c r="M287" i="4"/>
  <c r="L287" i="4"/>
  <c r="F287" i="4"/>
  <c r="G287" i="4" s="1"/>
  <c r="N290" i="4"/>
  <c r="H290" i="4"/>
  <c r="M290" i="4"/>
  <c r="L290" i="4"/>
  <c r="F290" i="4"/>
  <c r="G290" i="4" s="1"/>
  <c r="O290" i="4"/>
  <c r="J290" i="4"/>
  <c r="K290" i="4" s="1"/>
  <c r="I290" i="4"/>
  <c r="J293" i="4"/>
  <c r="K293" i="4" s="1"/>
  <c r="O293" i="4"/>
  <c r="I293" i="4"/>
  <c r="N293" i="4"/>
  <c r="H293" i="4"/>
  <c r="F293" i="4"/>
  <c r="G293" i="4" s="1"/>
  <c r="M293" i="4"/>
  <c r="L293" i="4"/>
  <c r="N296" i="4"/>
  <c r="H296" i="4"/>
  <c r="M296" i="4"/>
  <c r="L296" i="4"/>
  <c r="F296" i="4"/>
  <c r="G296" i="4" s="1"/>
  <c r="J296" i="4"/>
  <c r="K296" i="4" s="1"/>
  <c r="I296" i="4"/>
  <c r="O296" i="4"/>
  <c r="J299" i="4"/>
  <c r="K299" i="4" s="1"/>
  <c r="O299" i="4"/>
  <c r="I299" i="4"/>
  <c r="N299" i="4"/>
  <c r="H299" i="4"/>
  <c r="M299" i="4"/>
  <c r="L299" i="4"/>
  <c r="F299" i="4"/>
  <c r="G299" i="4" s="1"/>
  <c r="N302" i="4"/>
  <c r="H302" i="4"/>
  <c r="M302" i="4"/>
  <c r="L302" i="4"/>
  <c r="F302" i="4"/>
  <c r="G302" i="4" s="1"/>
  <c r="O302" i="4"/>
  <c r="J302" i="4"/>
  <c r="K302" i="4" s="1"/>
  <c r="I302" i="4"/>
  <c r="J305" i="4"/>
  <c r="K305" i="4" s="1"/>
  <c r="O305" i="4"/>
  <c r="I305" i="4"/>
  <c r="N305" i="4"/>
  <c r="H305" i="4"/>
  <c r="F305" i="4"/>
  <c r="G305" i="4" s="1"/>
  <c r="M305" i="4"/>
  <c r="L305" i="4"/>
  <c r="N308" i="4"/>
  <c r="H308" i="4"/>
  <c r="M308" i="4"/>
  <c r="L308" i="4"/>
  <c r="F308" i="4"/>
  <c r="G308" i="4" s="1"/>
  <c r="J308" i="4"/>
  <c r="K308" i="4" s="1"/>
  <c r="I308" i="4"/>
  <c r="O308" i="4"/>
  <c r="J311" i="4"/>
  <c r="K311" i="4" s="1"/>
  <c r="O311" i="4"/>
  <c r="I311" i="4"/>
  <c r="N311" i="4"/>
  <c r="H311" i="4"/>
  <c r="M311" i="4"/>
  <c r="L311" i="4"/>
  <c r="F311" i="4"/>
  <c r="G311" i="4" s="1"/>
  <c r="J314" i="4"/>
  <c r="K314" i="4" s="1"/>
  <c r="O314" i="4"/>
  <c r="I314" i="4"/>
  <c r="N314" i="4"/>
  <c r="H314" i="4"/>
  <c r="F314" i="4"/>
  <c r="G314" i="4" s="1"/>
  <c r="M314" i="4"/>
  <c r="L314" i="4"/>
  <c r="M317" i="4"/>
  <c r="L317" i="4"/>
  <c r="F317" i="4"/>
  <c r="G317" i="4" s="1"/>
  <c r="O317" i="4"/>
  <c r="N317" i="4"/>
  <c r="J317" i="4"/>
  <c r="K317" i="4" s="1"/>
  <c r="I317" i="4"/>
  <c r="H317" i="4"/>
  <c r="J320" i="4"/>
  <c r="K320" i="4" s="1"/>
  <c r="O320" i="4"/>
  <c r="I320" i="4"/>
  <c r="N320" i="4"/>
  <c r="H320" i="4"/>
  <c r="F320" i="4"/>
  <c r="G320" i="4" s="1"/>
  <c r="M320" i="4"/>
  <c r="L320" i="4"/>
  <c r="M323" i="4"/>
  <c r="L323" i="4"/>
  <c r="F323" i="4"/>
  <c r="G323" i="4" s="1"/>
  <c r="O323" i="4"/>
  <c r="N323" i="4"/>
  <c r="J323" i="4"/>
  <c r="K323" i="4" s="1"/>
  <c r="I323" i="4"/>
  <c r="H323" i="4"/>
  <c r="J326" i="4"/>
  <c r="K326" i="4" s="1"/>
  <c r="O326" i="4"/>
  <c r="I326" i="4"/>
  <c r="N326" i="4"/>
  <c r="H326" i="4"/>
  <c r="F326" i="4"/>
  <c r="G326" i="4" s="1"/>
  <c r="M326" i="4"/>
  <c r="L326" i="4"/>
  <c r="M329" i="4"/>
  <c r="L329" i="4"/>
  <c r="F329" i="4"/>
  <c r="G329" i="4" s="1"/>
  <c r="O329" i="4"/>
  <c r="N329" i="4"/>
  <c r="J329" i="4"/>
  <c r="K329" i="4" s="1"/>
  <c r="I329" i="4"/>
  <c r="H329" i="4"/>
  <c r="J332" i="4"/>
  <c r="K332" i="4" s="1"/>
  <c r="O332" i="4"/>
  <c r="I332" i="4"/>
  <c r="N332" i="4"/>
  <c r="H332" i="4"/>
  <c r="F332" i="4"/>
  <c r="G332" i="4" s="1"/>
  <c r="M332" i="4"/>
  <c r="L332" i="4"/>
  <c r="M335" i="4"/>
  <c r="L335" i="4"/>
  <c r="F335" i="4"/>
  <c r="G335" i="4" s="1"/>
  <c r="O335" i="4"/>
  <c r="N335" i="4"/>
  <c r="J335" i="4"/>
  <c r="K335" i="4" s="1"/>
  <c r="I335" i="4"/>
  <c r="H335" i="4"/>
  <c r="J338" i="4"/>
  <c r="K338" i="4" s="1"/>
  <c r="O338" i="4"/>
  <c r="I338" i="4"/>
  <c r="N338" i="4"/>
  <c r="H338" i="4"/>
  <c r="F338" i="4"/>
  <c r="G338" i="4" s="1"/>
  <c r="M338" i="4"/>
  <c r="L338" i="4"/>
  <c r="M341" i="4"/>
  <c r="L341" i="4"/>
  <c r="F341" i="4"/>
  <c r="G341" i="4" s="1"/>
  <c r="O341" i="4"/>
  <c r="N341" i="4"/>
  <c r="J341" i="4"/>
  <c r="K341" i="4" s="1"/>
  <c r="I341" i="4"/>
  <c r="H341" i="4"/>
  <c r="J344" i="4"/>
  <c r="K344" i="4" s="1"/>
  <c r="O344" i="4"/>
  <c r="I344" i="4"/>
  <c r="N344" i="4"/>
  <c r="H344" i="4"/>
  <c r="F344" i="4"/>
  <c r="G344" i="4" s="1"/>
  <c r="M344" i="4"/>
  <c r="L344" i="4"/>
  <c r="M347" i="4"/>
  <c r="L347" i="4"/>
  <c r="F347" i="4"/>
  <c r="G347" i="4" s="1"/>
  <c r="O347" i="4"/>
  <c r="N347" i="4"/>
  <c r="J347" i="4"/>
  <c r="K347" i="4" s="1"/>
  <c r="I347" i="4"/>
  <c r="H347" i="4"/>
  <c r="J350" i="4"/>
  <c r="K350" i="4" s="1"/>
  <c r="O350" i="4"/>
  <c r="I350" i="4"/>
  <c r="N350" i="4"/>
  <c r="H350" i="4"/>
  <c r="M350" i="4"/>
  <c r="L350" i="4"/>
  <c r="F350" i="4"/>
  <c r="G350" i="4" s="1"/>
  <c r="M353" i="4"/>
  <c r="L353" i="4"/>
  <c r="F353" i="4"/>
  <c r="G353" i="4" s="1"/>
  <c r="J353" i="4"/>
  <c r="K353" i="4" s="1"/>
  <c r="O353" i="4"/>
  <c r="N353" i="4"/>
  <c r="I353" i="4"/>
  <c r="H353" i="4"/>
  <c r="J356" i="4"/>
  <c r="K356" i="4" s="1"/>
  <c r="O356" i="4"/>
  <c r="I356" i="4"/>
  <c r="N356" i="4"/>
  <c r="H356" i="4"/>
  <c r="M356" i="4"/>
  <c r="L356" i="4"/>
  <c r="F356" i="4"/>
  <c r="G356" i="4" s="1"/>
  <c r="M359" i="4"/>
  <c r="L359" i="4"/>
  <c r="F359" i="4"/>
  <c r="G359" i="4" s="1"/>
  <c r="J359" i="4"/>
  <c r="K359" i="4" s="1"/>
  <c r="I359" i="4"/>
  <c r="H359" i="4"/>
  <c r="O359" i="4"/>
  <c r="N359" i="4"/>
  <c r="J362" i="4"/>
  <c r="K362" i="4" s="1"/>
  <c r="O362" i="4"/>
  <c r="I362" i="4"/>
  <c r="N362" i="4"/>
  <c r="H362" i="4"/>
  <c r="M362" i="4"/>
  <c r="L362" i="4"/>
  <c r="F362" i="4"/>
  <c r="G362" i="4" s="1"/>
  <c r="M365" i="4"/>
  <c r="L365" i="4"/>
  <c r="F365" i="4"/>
  <c r="G365" i="4" s="1"/>
  <c r="J365" i="4"/>
  <c r="K365" i="4" s="1"/>
  <c r="O365" i="4"/>
  <c r="N365" i="4"/>
  <c r="I365" i="4"/>
  <c r="H365" i="4"/>
  <c r="J368" i="4"/>
  <c r="K368" i="4" s="1"/>
  <c r="O368" i="4"/>
  <c r="I368" i="4"/>
  <c r="N368" i="4"/>
  <c r="H368" i="4"/>
  <c r="M368" i="4"/>
  <c r="L368" i="4"/>
  <c r="F368" i="4"/>
  <c r="G368" i="4" s="1"/>
  <c r="N371" i="4"/>
  <c r="H371" i="4"/>
  <c r="M371" i="4"/>
  <c r="O371" i="4"/>
  <c r="L371" i="4"/>
  <c r="J371" i="4"/>
  <c r="K371" i="4" s="1"/>
  <c r="F371" i="4"/>
  <c r="G371" i="4" s="1"/>
  <c r="I371" i="4"/>
  <c r="J374" i="4"/>
  <c r="K374" i="4" s="1"/>
  <c r="O374" i="4"/>
  <c r="I374" i="4"/>
  <c r="H374" i="4"/>
  <c r="N374" i="4"/>
  <c r="F374" i="4"/>
  <c r="G374" i="4" s="1"/>
  <c r="M374" i="4"/>
  <c r="L374" i="4"/>
  <c r="N377" i="4"/>
  <c r="H377" i="4"/>
  <c r="M377" i="4"/>
  <c r="L377" i="4"/>
  <c r="F377" i="4"/>
  <c r="G377" i="4" s="1"/>
  <c r="O377" i="4"/>
  <c r="I377" i="4"/>
  <c r="J377" i="4"/>
  <c r="K377" i="4" s="1"/>
  <c r="J380" i="4"/>
  <c r="K380" i="4" s="1"/>
  <c r="O380" i="4"/>
  <c r="I380" i="4"/>
  <c r="N380" i="4"/>
  <c r="H380" i="4"/>
  <c r="F380" i="4"/>
  <c r="G380" i="4" s="1"/>
  <c r="M380" i="4"/>
  <c r="L380" i="4"/>
  <c r="N383" i="4"/>
  <c r="H383" i="4"/>
  <c r="M383" i="4"/>
  <c r="L383" i="4"/>
  <c r="F383" i="4"/>
  <c r="G383" i="4" s="1"/>
  <c r="O383" i="4"/>
  <c r="J383" i="4"/>
  <c r="K383" i="4" s="1"/>
  <c r="I383" i="4"/>
  <c r="J386" i="4"/>
  <c r="K386" i="4" s="1"/>
  <c r="O386" i="4"/>
  <c r="I386" i="4"/>
  <c r="N386" i="4"/>
  <c r="H386" i="4"/>
  <c r="M386" i="4"/>
  <c r="L386" i="4"/>
  <c r="F386" i="4"/>
  <c r="G386" i="4" s="1"/>
  <c r="O389" i="4"/>
  <c r="I389" i="4"/>
  <c r="N389" i="4"/>
  <c r="H389" i="4"/>
  <c r="M389" i="4"/>
  <c r="L389" i="4"/>
  <c r="J389" i="4"/>
  <c r="K389" i="4" s="1"/>
  <c r="F389" i="4"/>
  <c r="G389" i="4" s="1"/>
  <c r="L392" i="4"/>
  <c r="F392" i="4"/>
  <c r="G392" i="4" s="1"/>
  <c r="J392" i="4"/>
  <c r="K392" i="4" s="1"/>
  <c r="I392" i="4"/>
  <c r="H392" i="4"/>
  <c r="O392" i="4"/>
  <c r="N392" i="4"/>
  <c r="M392" i="4"/>
  <c r="O395" i="4"/>
  <c r="I395" i="4"/>
  <c r="N395" i="4"/>
  <c r="H395" i="4"/>
  <c r="M395" i="4"/>
  <c r="L395" i="4"/>
  <c r="J395" i="4"/>
  <c r="K395" i="4" s="1"/>
  <c r="F395" i="4"/>
  <c r="G395" i="4" s="1"/>
  <c r="L398" i="4"/>
  <c r="F398" i="4"/>
  <c r="G398" i="4" s="1"/>
  <c r="J398" i="4"/>
  <c r="K398" i="4" s="1"/>
  <c r="I398" i="4"/>
  <c r="H398" i="4"/>
  <c r="O398" i="4"/>
  <c r="M398" i="4"/>
  <c r="N398" i="4"/>
  <c r="O401" i="4"/>
  <c r="I401" i="4"/>
  <c r="N401" i="4"/>
  <c r="H401" i="4"/>
  <c r="M401" i="4"/>
  <c r="L401" i="4"/>
  <c r="J401" i="4"/>
  <c r="K401" i="4" s="1"/>
  <c r="F401" i="4"/>
  <c r="G401" i="4" s="1"/>
  <c r="L404" i="4"/>
  <c r="F404" i="4"/>
  <c r="G404" i="4" s="1"/>
  <c r="J404" i="4"/>
  <c r="K404" i="4" s="1"/>
  <c r="I404" i="4"/>
  <c r="H404" i="4"/>
  <c r="O404" i="4"/>
  <c r="N404" i="4"/>
  <c r="M404" i="4"/>
  <c r="O407" i="4"/>
  <c r="I407" i="4"/>
  <c r="N407" i="4"/>
  <c r="H407" i="4"/>
  <c r="M407" i="4"/>
  <c r="L407" i="4"/>
  <c r="J407" i="4"/>
  <c r="K407" i="4" s="1"/>
  <c r="F407" i="4"/>
  <c r="G407" i="4" s="1"/>
  <c r="L410" i="4"/>
  <c r="F410" i="4"/>
  <c r="G410" i="4" s="1"/>
  <c r="J410" i="4"/>
  <c r="K410" i="4" s="1"/>
  <c r="I410" i="4"/>
  <c r="H410" i="4"/>
  <c r="O410" i="4"/>
  <c r="M410" i="4"/>
  <c r="N410" i="4"/>
  <c r="O413" i="4"/>
  <c r="I413" i="4"/>
  <c r="N413" i="4"/>
  <c r="H413" i="4"/>
  <c r="M413" i="4"/>
  <c r="L413" i="4"/>
  <c r="J413" i="4"/>
  <c r="K413" i="4" s="1"/>
  <c r="F413" i="4"/>
  <c r="G413" i="4" s="1"/>
  <c r="L416" i="4"/>
  <c r="F416" i="4"/>
  <c r="G416" i="4" s="1"/>
  <c r="J416" i="4"/>
  <c r="K416" i="4" s="1"/>
  <c r="I416" i="4"/>
  <c r="H416" i="4"/>
  <c r="O416" i="4"/>
  <c r="N416" i="4"/>
  <c r="M416" i="4"/>
  <c r="O419" i="4"/>
  <c r="I419" i="4"/>
  <c r="N419" i="4"/>
  <c r="H419" i="4"/>
  <c r="M419" i="4"/>
  <c r="L419" i="4"/>
  <c r="J419" i="4"/>
  <c r="K419" i="4" s="1"/>
  <c r="F419" i="4"/>
  <c r="G419" i="4" s="1"/>
  <c r="L422" i="4"/>
  <c r="F422" i="4"/>
  <c r="G422" i="4" s="1"/>
  <c r="J422" i="4"/>
  <c r="K422" i="4" s="1"/>
  <c r="I422" i="4"/>
  <c r="H422" i="4"/>
  <c r="O422" i="4"/>
  <c r="M422" i="4"/>
  <c r="N422" i="4"/>
  <c r="O425" i="4"/>
  <c r="I425" i="4"/>
  <c r="N425" i="4"/>
  <c r="H425" i="4"/>
  <c r="M425" i="4"/>
  <c r="L425" i="4"/>
  <c r="J425" i="4"/>
  <c r="K425" i="4" s="1"/>
  <c r="F425" i="4"/>
  <c r="G425" i="4" s="1"/>
  <c r="L428" i="4"/>
  <c r="F428" i="4"/>
  <c r="G428" i="4" s="1"/>
  <c r="J428" i="4"/>
  <c r="K428" i="4" s="1"/>
  <c r="I428" i="4"/>
  <c r="H428" i="4"/>
  <c r="O428" i="4"/>
  <c r="N428" i="4"/>
  <c r="M428" i="4"/>
  <c r="O431" i="4"/>
  <c r="I431" i="4"/>
  <c r="N431" i="4"/>
  <c r="H431" i="4"/>
  <c r="M431" i="4"/>
  <c r="L431" i="4"/>
  <c r="J431" i="4"/>
  <c r="K431" i="4" s="1"/>
  <c r="F431" i="4"/>
  <c r="G431" i="4" s="1"/>
  <c r="L434" i="4"/>
  <c r="F434" i="4"/>
  <c r="G434" i="4" s="1"/>
  <c r="J434" i="4"/>
  <c r="K434" i="4" s="1"/>
  <c r="I434" i="4"/>
  <c r="H434" i="4"/>
  <c r="O434" i="4"/>
  <c r="M434" i="4"/>
  <c r="N434" i="4"/>
  <c r="O437" i="4"/>
  <c r="I437" i="4"/>
  <c r="N437" i="4"/>
  <c r="H437" i="4"/>
  <c r="M437" i="4"/>
  <c r="L437" i="4"/>
  <c r="J437" i="4"/>
  <c r="K437" i="4" s="1"/>
  <c r="F437" i="4"/>
  <c r="G437" i="4" s="1"/>
  <c r="J440" i="4"/>
  <c r="K440" i="4" s="1"/>
  <c r="H440" i="4"/>
  <c r="O440" i="4"/>
  <c r="N440" i="4"/>
  <c r="F440" i="4"/>
  <c r="G440" i="4" s="1"/>
  <c r="L440" i="4"/>
  <c r="I440" i="4"/>
  <c r="M440" i="4"/>
  <c r="N443" i="4"/>
  <c r="H443" i="4"/>
  <c r="M443" i="4"/>
  <c r="L443" i="4"/>
  <c r="J443" i="4"/>
  <c r="K443" i="4" s="1"/>
  <c r="O443" i="4"/>
  <c r="I443" i="4"/>
  <c r="F443" i="4"/>
  <c r="G443" i="4" s="1"/>
  <c r="J446" i="4"/>
  <c r="K446" i="4" s="1"/>
  <c r="H446" i="4"/>
  <c r="O446" i="4"/>
  <c r="N446" i="4"/>
  <c r="F446" i="4"/>
  <c r="G446" i="4" s="1"/>
  <c r="M446" i="4"/>
  <c r="L446" i="4"/>
  <c r="I446" i="4"/>
  <c r="N449" i="4"/>
  <c r="H449" i="4"/>
  <c r="M449" i="4"/>
  <c r="L449" i="4"/>
  <c r="J449" i="4"/>
  <c r="K449" i="4" s="1"/>
  <c r="O449" i="4"/>
  <c r="I449" i="4"/>
  <c r="F449" i="4"/>
  <c r="G449" i="4" s="1"/>
  <c r="J452" i="4"/>
  <c r="K452" i="4" s="1"/>
  <c r="O452" i="4"/>
  <c r="I452" i="4"/>
  <c r="N452" i="4"/>
  <c r="M452" i="4"/>
  <c r="L452" i="4"/>
  <c r="H452" i="4"/>
  <c r="F452" i="4"/>
  <c r="G452" i="4" s="1"/>
  <c r="L455" i="4"/>
  <c r="F455" i="4"/>
  <c r="G455" i="4" s="1"/>
  <c r="J455" i="4"/>
  <c r="K455" i="4" s="1"/>
  <c r="I455" i="4"/>
  <c r="M455" i="4"/>
  <c r="H455" i="4"/>
  <c r="O455" i="4"/>
  <c r="N455" i="4"/>
  <c r="O458" i="4"/>
  <c r="I458" i="4"/>
  <c r="M458" i="4"/>
  <c r="N458" i="4"/>
  <c r="L458" i="4"/>
  <c r="J458" i="4"/>
  <c r="K458" i="4" s="1"/>
  <c r="H458" i="4"/>
  <c r="F458" i="4"/>
  <c r="G458" i="4" s="1"/>
  <c r="L461" i="4"/>
  <c r="F461" i="4"/>
  <c r="G461" i="4" s="1"/>
  <c r="J461" i="4"/>
  <c r="K461" i="4" s="1"/>
  <c r="M461" i="4"/>
  <c r="I461" i="4"/>
  <c r="H461" i="4"/>
  <c r="O461" i="4"/>
  <c r="N461" i="4"/>
  <c r="O464" i="4"/>
  <c r="I464" i="4"/>
  <c r="M464" i="4"/>
  <c r="J464" i="4"/>
  <c r="K464" i="4" s="1"/>
  <c r="H464" i="4"/>
  <c r="F464" i="4"/>
  <c r="G464" i="4" s="1"/>
  <c r="N464" i="4"/>
  <c r="L464" i="4"/>
  <c r="L467" i="4"/>
  <c r="F467" i="4"/>
  <c r="G467" i="4" s="1"/>
  <c r="J467" i="4"/>
  <c r="K467" i="4" s="1"/>
  <c r="H467" i="4"/>
  <c r="O467" i="4"/>
  <c r="N467" i="4"/>
  <c r="M467" i="4"/>
  <c r="I467" i="4"/>
  <c r="O470" i="4"/>
  <c r="I470" i="4"/>
  <c r="M470" i="4"/>
  <c r="N470" i="4"/>
  <c r="L470" i="4"/>
  <c r="F470" i="4"/>
  <c r="G470" i="4" s="1"/>
  <c r="J470" i="4"/>
  <c r="K470" i="4" s="1"/>
  <c r="H470" i="4"/>
  <c r="L473" i="4"/>
  <c r="F473" i="4"/>
  <c r="G473" i="4" s="1"/>
  <c r="J473" i="4"/>
  <c r="K473" i="4" s="1"/>
  <c r="M473" i="4"/>
  <c r="I473" i="4"/>
  <c r="O473" i="4"/>
  <c r="N473" i="4"/>
  <c r="H473" i="4"/>
  <c r="M476" i="4"/>
  <c r="J476" i="4"/>
  <c r="K476" i="4" s="1"/>
  <c r="L476" i="4"/>
  <c r="I476" i="4"/>
  <c r="N476" i="4"/>
  <c r="H476" i="4"/>
  <c r="O476" i="4"/>
  <c r="F476" i="4"/>
  <c r="G476" i="4" s="1"/>
  <c r="J479" i="4"/>
  <c r="K479" i="4" s="1"/>
  <c r="M479" i="4"/>
  <c r="L479" i="4"/>
  <c r="I479" i="4"/>
  <c r="O479" i="4"/>
  <c r="N479" i="4"/>
  <c r="H479" i="4"/>
  <c r="F479" i="4"/>
  <c r="G479" i="4" s="1"/>
  <c r="M482" i="4"/>
  <c r="J482" i="4"/>
  <c r="K482" i="4" s="1"/>
  <c r="L482" i="4"/>
  <c r="I482" i="4"/>
  <c r="H482" i="4"/>
  <c r="F482" i="4"/>
  <c r="G482" i="4" s="1"/>
  <c r="O482" i="4"/>
  <c r="N482" i="4"/>
  <c r="J485" i="4"/>
  <c r="K485" i="4" s="1"/>
  <c r="M485" i="4"/>
  <c r="L485" i="4"/>
  <c r="I485" i="4"/>
  <c r="N485" i="4"/>
  <c r="H485" i="4"/>
  <c r="O485" i="4"/>
  <c r="F485" i="4"/>
  <c r="G485" i="4" s="1"/>
  <c r="M488" i="4"/>
  <c r="J488" i="4"/>
  <c r="K488" i="4" s="1"/>
  <c r="L488" i="4"/>
  <c r="I488" i="4"/>
  <c r="H488" i="4"/>
  <c r="O488" i="4"/>
  <c r="N488" i="4"/>
  <c r="F488" i="4"/>
  <c r="G488" i="4" s="1"/>
  <c r="J491" i="4"/>
  <c r="K491" i="4" s="1"/>
  <c r="M491" i="4"/>
  <c r="L491" i="4"/>
  <c r="I491" i="4"/>
  <c r="H491" i="4"/>
  <c r="F491" i="4"/>
  <c r="G491" i="4" s="1"/>
  <c r="O491" i="4"/>
  <c r="N491" i="4"/>
  <c r="M494" i="4"/>
  <c r="J494" i="4"/>
  <c r="K494" i="4" s="1"/>
  <c r="L494" i="4"/>
  <c r="I494" i="4"/>
  <c r="H494" i="4"/>
  <c r="O494" i="4"/>
  <c r="N494" i="4"/>
  <c r="F494" i="4"/>
  <c r="G494" i="4" s="1"/>
  <c r="J497" i="4"/>
  <c r="K497" i="4" s="1"/>
  <c r="M497" i="4"/>
  <c r="L497" i="4"/>
  <c r="I497" i="4"/>
  <c r="H497" i="4"/>
  <c r="O497" i="4"/>
  <c r="N497" i="4"/>
  <c r="F497" i="4"/>
  <c r="G497" i="4" s="1"/>
  <c r="M500" i="4"/>
  <c r="J500" i="4"/>
  <c r="K500" i="4" s="1"/>
  <c r="L500" i="4"/>
  <c r="I500" i="4"/>
  <c r="H500" i="4"/>
  <c r="F500" i="4"/>
  <c r="G500" i="4" s="1"/>
  <c r="N500" i="4"/>
  <c r="O500" i="4"/>
  <c r="J503" i="4"/>
  <c r="K503" i="4" s="1"/>
  <c r="O503" i="4"/>
  <c r="I503" i="4"/>
  <c r="M503" i="4"/>
  <c r="N503" i="4"/>
  <c r="L503" i="4"/>
  <c r="H503" i="4"/>
  <c r="F503" i="4"/>
  <c r="G503" i="4" s="1"/>
  <c r="M19" i="4"/>
  <c r="M31" i="4"/>
  <c r="M43" i="4"/>
  <c r="M55" i="4"/>
  <c r="M67" i="4"/>
  <c r="M79" i="4"/>
  <c r="M123" i="4"/>
  <c r="H177" i="4"/>
  <c r="M17" i="4"/>
  <c r="M29" i="4"/>
  <c r="M41" i="4"/>
  <c r="M53" i="4"/>
  <c r="M65" i="4"/>
  <c r="M77" i="4"/>
  <c r="J85" i="4"/>
  <c r="K85" i="4" s="1"/>
  <c r="H91" i="4"/>
  <c r="M105" i="4"/>
  <c r="H189" i="4"/>
  <c r="L207" i="4"/>
  <c r="F207" i="4"/>
  <c r="G207" i="4" s="1"/>
  <c r="N207" i="4"/>
  <c r="M207" i="4"/>
  <c r="J207" i="4"/>
  <c r="K207" i="4" s="1"/>
  <c r="I207" i="4"/>
  <c r="O207" i="4"/>
  <c r="H207" i="4"/>
  <c r="L219" i="4"/>
  <c r="F219" i="4"/>
  <c r="G219" i="4" s="1"/>
  <c r="N219" i="4"/>
  <c r="M219" i="4"/>
  <c r="J219" i="4"/>
  <c r="K219" i="4" s="1"/>
  <c r="I219" i="4"/>
  <c r="O219" i="4"/>
  <c r="H219" i="4"/>
  <c r="M225" i="4"/>
  <c r="L225" i="4"/>
  <c r="F225" i="4"/>
  <c r="G225" i="4" s="1"/>
  <c r="O225" i="4"/>
  <c r="N225" i="4"/>
  <c r="J225" i="4"/>
  <c r="K225" i="4" s="1"/>
  <c r="I225" i="4"/>
  <c r="H225" i="4"/>
  <c r="J228" i="4"/>
  <c r="K228" i="4" s="1"/>
  <c r="O228" i="4"/>
  <c r="I228" i="4"/>
  <c r="N228" i="4"/>
  <c r="H228" i="4"/>
  <c r="F228" i="4"/>
  <c r="G228" i="4" s="1"/>
  <c r="M228" i="4"/>
  <c r="L228" i="4"/>
  <c r="M231" i="4"/>
  <c r="L231" i="4"/>
  <c r="F231" i="4"/>
  <c r="G231" i="4" s="1"/>
  <c r="O231" i="4"/>
  <c r="N231" i="4"/>
  <c r="J231" i="4"/>
  <c r="K231" i="4" s="1"/>
  <c r="I231" i="4"/>
  <c r="H231" i="4"/>
  <c r="J234" i="4"/>
  <c r="K234" i="4" s="1"/>
  <c r="O234" i="4"/>
  <c r="I234" i="4"/>
  <c r="N234" i="4"/>
  <c r="H234" i="4"/>
  <c r="F234" i="4"/>
  <c r="G234" i="4" s="1"/>
  <c r="M234" i="4"/>
  <c r="L234" i="4"/>
  <c r="M237" i="4"/>
  <c r="L237" i="4"/>
  <c r="F237" i="4"/>
  <c r="G237" i="4" s="1"/>
  <c r="O237" i="4"/>
  <c r="N237" i="4"/>
  <c r="J237" i="4"/>
  <c r="K237" i="4" s="1"/>
  <c r="I237" i="4"/>
  <c r="H237" i="4"/>
  <c r="J240" i="4"/>
  <c r="K240" i="4" s="1"/>
  <c r="O240" i="4"/>
  <c r="I240" i="4"/>
  <c r="N240" i="4"/>
  <c r="H240" i="4"/>
  <c r="F240" i="4"/>
  <c r="G240" i="4" s="1"/>
  <c r="M240" i="4"/>
  <c r="L240" i="4"/>
  <c r="M243" i="4"/>
  <c r="L243" i="4"/>
  <c r="F243" i="4"/>
  <c r="G243" i="4" s="1"/>
  <c r="O243" i="4"/>
  <c r="N243" i="4"/>
  <c r="J243" i="4"/>
  <c r="K243" i="4" s="1"/>
  <c r="I243" i="4"/>
  <c r="H243" i="4"/>
  <c r="J246" i="4"/>
  <c r="K246" i="4" s="1"/>
  <c r="O246" i="4"/>
  <c r="I246" i="4"/>
  <c r="N246" i="4"/>
  <c r="H246" i="4"/>
  <c r="F246" i="4"/>
  <c r="G246" i="4" s="1"/>
  <c r="M246" i="4"/>
  <c r="L246" i="4"/>
  <c r="M249" i="4"/>
  <c r="L249" i="4"/>
  <c r="F249" i="4"/>
  <c r="G249" i="4" s="1"/>
  <c r="O249" i="4"/>
  <c r="N249" i="4"/>
  <c r="J249" i="4"/>
  <c r="K249" i="4" s="1"/>
  <c r="I249" i="4"/>
  <c r="H249" i="4"/>
  <c r="J252" i="4"/>
  <c r="K252" i="4" s="1"/>
  <c r="O252" i="4"/>
  <c r="I252" i="4"/>
  <c r="N252" i="4"/>
  <c r="H252" i="4"/>
  <c r="F252" i="4"/>
  <c r="G252" i="4" s="1"/>
  <c r="M252" i="4"/>
  <c r="L252" i="4"/>
  <c r="M255" i="4"/>
  <c r="L255" i="4"/>
  <c r="F255" i="4"/>
  <c r="G255" i="4" s="1"/>
  <c r="O255" i="4"/>
  <c r="N255" i="4"/>
  <c r="J255" i="4"/>
  <c r="K255" i="4" s="1"/>
  <c r="I255" i="4"/>
  <c r="H255" i="4"/>
  <c r="J258" i="4"/>
  <c r="K258" i="4" s="1"/>
  <c r="O258" i="4"/>
  <c r="I258" i="4"/>
  <c r="N258" i="4"/>
  <c r="H258" i="4"/>
  <c r="M258" i="4"/>
  <c r="L258" i="4"/>
  <c r="F258" i="4"/>
  <c r="G258" i="4" s="1"/>
  <c r="O261" i="4"/>
  <c r="N261" i="4"/>
  <c r="H261" i="4"/>
  <c r="M261" i="4"/>
  <c r="L261" i="4"/>
  <c r="F261" i="4"/>
  <c r="G261" i="4" s="1"/>
  <c r="J261" i="4"/>
  <c r="K261" i="4" s="1"/>
  <c r="I261" i="4"/>
  <c r="L264" i="4"/>
  <c r="F264" i="4"/>
  <c r="G264" i="4" s="1"/>
  <c r="I264" i="4"/>
  <c r="H264" i="4"/>
  <c r="O264" i="4"/>
  <c r="N264" i="4"/>
  <c r="M264" i="4"/>
  <c r="J264" i="4"/>
  <c r="K264" i="4" s="1"/>
  <c r="O267" i="4"/>
  <c r="I267" i="4"/>
  <c r="N267" i="4"/>
  <c r="H267" i="4"/>
  <c r="J267" i="4"/>
  <c r="K267" i="4" s="1"/>
  <c r="F267" i="4"/>
  <c r="G267" i="4" s="1"/>
  <c r="M267" i="4"/>
  <c r="L267" i="4"/>
  <c r="L270" i="4"/>
  <c r="F270" i="4"/>
  <c r="G270" i="4" s="1"/>
  <c r="N270" i="4"/>
  <c r="M270" i="4"/>
  <c r="J270" i="4"/>
  <c r="K270" i="4" s="1"/>
  <c r="I270" i="4"/>
  <c r="O270" i="4"/>
  <c r="H270" i="4"/>
  <c r="O273" i="4"/>
  <c r="I273" i="4"/>
  <c r="N273" i="4"/>
  <c r="H273" i="4"/>
  <c r="F273" i="4"/>
  <c r="G273" i="4" s="1"/>
  <c r="M273" i="4"/>
  <c r="L273" i="4"/>
  <c r="J273" i="4"/>
  <c r="K273" i="4" s="1"/>
  <c r="M276" i="4"/>
  <c r="L276" i="4"/>
  <c r="F276" i="4"/>
  <c r="G276" i="4" s="1"/>
  <c r="I276" i="4"/>
  <c r="H276" i="4"/>
  <c r="O276" i="4"/>
  <c r="N276" i="4"/>
  <c r="J276" i="4"/>
  <c r="K276" i="4" s="1"/>
  <c r="J279" i="4"/>
  <c r="K279" i="4" s="1"/>
  <c r="O279" i="4"/>
  <c r="I279" i="4"/>
  <c r="N279" i="4"/>
  <c r="H279" i="4"/>
  <c r="M279" i="4"/>
  <c r="L279" i="4"/>
  <c r="F279" i="4"/>
  <c r="G279" i="4" s="1"/>
  <c r="M282" i="4"/>
  <c r="L282" i="4"/>
  <c r="F282" i="4"/>
  <c r="G282" i="4" s="1"/>
  <c r="I282" i="4"/>
  <c r="H282" i="4"/>
  <c r="O282" i="4"/>
  <c r="N282" i="4"/>
  <c r="J282" i="4"/>
  <c r="K282" i="4" s="1"/>
  <c r="J285" i="4"/>
  <c r="K285" i="4" s="1"/>
  <c r="O285" i="4"/>
  <c r="I285" i="4"/>
  <c r="N285" i="4"/>
  <c r="H285" i="4"/>
  <c r="M285" i="4"/>
  <c r="L285" i="4"/>
  <c r="F285" i="4"/>
  <c r="G285" i="4" s="1"/>
  <c r="N288" i="4"/>
  <c r="H288" i="4"/>
  <c r="M288" i="4"/>
  <c r="L288" i="4"/>
  <c r="F288" i="4"/>
  <c r="G288" i="4" s="1"/>
  <c r="J288" i="4"/>
  <c r="K288" i="4" s="1"/>
  <c r="I288" i="4"/>
  <c r="O288" i="4"/>
  <c r="J291" i="4"/>
  <c r="K291" i="4" s="1"/>
  <c r="O291" i="4"/>
  <c r="I291" i="4"/>
  <c r="N291" i="4"/>
  <c r="H291" i="4"/>
  <c r="M291" i="4"/>
  <c r="L291" i="4"/>
  <c r="F291" i="4"/>
  <c r="G291" i="4" s="1"/>
  <c r="N294" i="4"/>
  <c r="H294" i="4"/>
  <c r="M294" i="4"/>
  <c r="L294" i="4"/>
  <c r="F294" i="4"/>
  <c r="G294" i="4" s="1"/>
  <c r="O294" i="4"/>
  <c r="J294" i="4"/>
  <c r="K294" i="4" s="1"/>
  <c r="I294" i="4"/>
  <c r="J297" i="4"/>
  <c r="K297" i="4" s="1"/>
  <c r="O297" i="4"/>
  <c r="I297" i="4"/>
  <c r="N297" i="4"/>
  <c r="H297" i="4"/>
  <c r="F297" i="4"/>
  <c r="G297" i="4" s="1"/>
  <c r="M297" i="4"/>
  <c r="L297" i="4"/>
  <c r="N300" i="4"/>
  <c r="H300" i="4"/>
  <c r="M300" i="4"/>
  <c r="L300" i="4"/>
  <c r="F300" i="4"/>
  <c r="G300" i="4" s="1"/>
  <c r="J300" i="4"/>
  <c r="K300" i="4" s="1"/>
  <c r="I300" i="4"/>
  <c r="O300" i="4"/>
  <c r="J303" i="4"/>
  <c r="K303" i="4" s="1"/>
  <c r="O303" i="4"/>
  <c r="I303" i="4"/>
  <c r="N303" i="4"/>
  <c r="H303" i="4"/>
  <c r="M303" i="4"/>
  <c r="L303" i="4"/>
  <c r="F303" i="4"/>
  <c r="G303" i="4" s="1"/>
  <c r="N306" i="4"/>
  <c r="H306" i="4"/>
  <c r="M306" i="4"/>
  <c r="L306" i="4"/>
  <c r="F306" i="4"/>
  <c r="G306" i="4" s="1"/>
  <c r="O306" i="4"/>
  <c r="J306" i="4"/>
  <c r="K306" i="4" s="1"/>
  <c r="I306" i="4"/>
  <c r="J309" i="4"/>
  <c r="K309" i="4" s="1"/>
  <c r="O309" i="4"/>
  <c r="I309" i="4"/>
  <c r="N309" i="4"/>
  <c r="H309" i="4"/>
  <c r="F309" i="4"/>
  <c r="G309" i="4" s="1"/>
  <c r="M309" i="4"/>
  <c r="L309" i="4"/>
  <c r="N312" i="4"/>
  <c r="H312" i="4"/>
  <c r="M312" i="4"/>
  <c r="L312" i="4"/>
  <c r="F312" i="4"/>
  <c r="G312" i="4" s="1"/>
  <c r="J312" i="4"/>
  <c r="K312" i="4" s="1"/>
  <c r="I312" i="4"/>
  <c r="M315" i="4"/>
  <c r="L315" i="4"/>
  <c r="F315" i="4"/>
  <c r="G315" i="4" s="1"/>
  <c r="O315" i="4"/>
  <c r="N315" i="4"/>
  <c r="J315" i="4"/>
  <c r="K315" i="4" s="1"/>
  <c r="I315" i="4"/>
  <c r="H315" i="4"/>
  <c r="J318" i="4"/>
  <c r="K318" i="4" s="1"/>
  <c r="O318" i="4"/>
  <c r="I318" i="4"/>
  <c r="N318" i="4"/>
  <c r="H318" i="4"/>
  <c r="F318" i="4"/>
  <c r="G318" i="4" s="1"/>
  <c r="M318" i="4"/>
  <c r="L318" i="4"/>
  <c r="M321" i="4"/>
  <c r="L321" i="4"/>
  <c r="F321" i="4"/>
  <c r="G321" i="4" s="1"/>
  <c r="O321" i="4"/>
  <c r="N321" i="4"/>
  <c r="J321" i="4"/>
  <c r="K321" i="4" s="1"/>
  <c r="I321" i="4"/>
  <c r="H321" i="4"/>
  <c r="J324" i="4"/>
  <c r="K324" i="4" s="1"/>
  <c r="O324" i="4"/>
  <c r="I324" i="4"/>
  <c r="N324" i="4"/>
  <c r="H324" i="4"/>
  <c r="F324" i="4"/>
  <c r="G324" i="4" s="1"/>
  <c r="M324" i="4"/>
  <c r="L324" i="4"/>
  <c r="M327" i="4"/>
  <c r="L327" i="4"/>
  <c r="F327" i="4"/>
  <c r="G327" i="4" s="1"/>
  <c r="O327" i="4"/>
  <c r="N327" i="4"/>
  <c r="J327" i="4"/>
  <c r="K327" i="4" s="1"/>
  <c r="I327" i="4"/>
  <c r="H327" i="4"/>
  <c r="J330" i="4"/>
  <c r="K330" i="4" s="1"/>
  <c r="O330" i="4"/>
  <c r="I330" i="4"/>
  <c r="N330" i="4"/>
  <c r="H330" i="4"/>
  <c r="F330" i="4"/>
  <c r="G330" i="4" s="1"/>
  <c r="M330" i="4"/>
  <c r="L330" i="4"/>
  <c r="M333" i="4"/>
  <c r="L333" i="4"/>
  <c r="F333" i="4"/>
  <c r="G333" i="4" s="1"/>
  <c r="O333" i="4"/>
  <c r="N333" i="4"/>
  <c r="J333" i="4"/>
  <c r="K333" i="4" s="1"/>
  <c r="I333" i="4"/>
  <c r="H333" i="4"/>
  <c r="J336" i="4"/>
  <c r="K336" i="4" s="1"/>
  <c r="O336" i="4"/>
  <c r="I336" i="4"/>
  <c r="N336" i="4"/>
  <c r="H336" i="4"/>
  <c r="F336" i="4"/>
  <c r="G336" i="4" s="1"/>
  <c r="M336" i="4"/>
  <c r="L336" i="4"/>
  <c r="M339" i="4"/>
  <c r="L339" i="4"/>
  <c r="F339" i="4"/>
  <c r="G339" i="4" s="1"/>
  <c r="O339" i="4"/>
  <c r="N339" i="4"/>
  <c r="J339" i="4"/>
  <c r="K339" i="4" s="1"/>
  <c r="I339" i="4"/>
  <c r="H339" i="4"/>
  <c r="J342" i="4"/>
  <c r="K342" i="4" s="1"/>
  <c r="O342" i="4"/>
  <c r="I342" i="4"/>
  <c r="N342" i="4"/>
  <c r="H342" i="4"/>
  <c r="F342" i="4"/>
  <c r="G342" i="4" s="1"/>
  <c r="M342" i="4"/>
  <c r="L342" i="4"/>
  <c r="M345" i="4"/>
  <c r="L345" i="4"/>
  <c r="F345" i="4"/>
  <c r="G345" i="4" s="1"/>
  <c r="O345" i="4"/>
  <c r="N345" i="4"/>
  <c r="J345" i="4"/>
  <c r="K345" i="4" s="1"/>
  <c r="I345" i="4"/>
  <c r="H345" i="4"/>
  <c r="J348" i="4"/>
  <c r="K348" i="4" s="1"/>
  <c r="O348" i="4"/>
  <c r="I348" i="4"/>
  <c r="N348" i="4"/>
  <c r="H348" i="4"/>
  <c r="F348" i="4"/>
  <c r="G348" i="4" s="1"/>
  <c r="M348" i="4"/>
  <c r="L348" i="4"/>
  <c r="M351" i="4"/>
  <c r="L351" i="4"/>
  <c r="F351" i="4"/>
  <c r="G351" i="4" s="1"/>
  <c r="J351" i="4"/>
  <c r="K351" i="4" s="1"/>
  <c r="O351" i="4"/>
  <c r="N351" i="4"/>
  <c r="I351" i="4"/>
  <c r="H351" i="4"/>
  <c r="J354" i="4"/>
  <c r="K354" i="4" s="1"/>
  <c r="O354" i="4"/>
  <c r="I354" i="4"/>
  <c r="N354" i="4"/>
  <c r="H354" i="4"/>
  <c r="M354" i="4"/>
  <c r="L354" i="4"/>
  <c r="F354" i="4"/>
  <c r="G354" i="4" s="1"/>
  <c r="M357" i="4"/>
  <c r="L357" i="4"/>
  <c r="F357" i="4"/>
  <c r="G357" i="4" s="1"/>
  <c r="J357" i="4"/>
  <c r="K357" i="4" s="1"/>
  <c r="N357" i="4"/>
  <c r="I357" i="4"/>
  <c r="H357" i="4"/>
  <c r="O357" i="4"/>
  <c r="J360" i="4"/>
  <c r="K360" i="4" s="1"/>
  <c r="O360" i="4"/>
  <c r="I360" i="4"/>
  <c r="N360" i="4"/>
  <c r="H360" i="4"/>
  <c r="M360" i="4"/>
  <c r="F360" i="4"/>
  <c r="G360" i="4" s="1"/>
  <c r="L360" i="4"/>
  <c r="M363" i="4"/>
  <c r="L363" i="4"/>
  <c r="F363" i="4"/>
  <c r="G363" i="4" s="1"/>
  <c r="J363" i="4"/>
  <c r="K363" i="4" s="1"/>
  <c r="O363" i="4"/>
  <c r="N363" i="4"/>
  <c r="I363" i="4"/>
  <c r="H363" i="4"/>
  <c r="J366" i="4"/>
  <c r="K366" i="4" s="1"/>
  <c r="O366" i="4"/>
  <c r="I366" i="4"/>
  <c r="N366" i="4"/>
  <c r="H366" i="4"/>
  <c r="M366" i="4"/>
  <c r="L366" i="4"/>
  <c r="F366" i="4"/>
  <c r="G366" i="4" s="1"/>
  <c r="M369" i="4"/>
  <c r="N369" i="4"/>
  <c r="L369" i="4"/>
  <c r="F369" i="4"/>
  <c r="G369" i="4" s="1"/>
  <c r="J369" i="4"/>
  <c r="K369" i="4" s="1"/>
  <c r="O369" i="4"/>
  <c r="I369" i="4"/>
  <c r="H369" i="4"/>
  <c r="J372" i="4"/>
  <c r="K372" i="4" s="1"/>
  <c r="O372" i="4"/>
  <c r="N372" i="4"/>
  <c r="F372" i="4"/>
  <c r="G372" i="4" s="1"/>
  <c r="M372" i="4"/>
  <c r="L372" i="4"/>
  <c r="H372" i="4"/>
  <c r="I372" i="4"/>
  <c r="N375" i="4"/>
  <c r="H375" i="4"/>
  <c r="M375" i="4"/>
  <c r="L375" i="4"/>
  <c r="F375" i="4"/>
  <c r="G375" i="4" s="1"/>
  <c r="O375" i="4"/>
  <c r="J375" i="4"/>
  <c r="K375" i="4" s="1"/>
  <c r="I375" i="4"/>
  <c r="J378" i="4"/>
  <c r="K378" i="4" s="1"/>
  <c r="O378" i="4"/>
  <c r="I378" i="4"/>
  <c r="N378" i="4"/>
  <c r="H378" i="4"/>
  <c r="M378" i="4"/>
  <c r="L378" i="4"/>
  <c r="F378" i="4"/>
  <c r="G378" i="4" s="1"/>
  <c r="N381" i="4"/>
  <c r="H381" i="4"/>
  <c r="M381" i="4"/>
  <c r="L381" i="4"/>
  <c r="F381" i="4"/>
  <c r="G381" i="4" s="1"/>
  <c r="O381" i="4"/>
  <c r="I381" i="4"/>
  <c r="J381" i="4"/>
  <c r="K381" i="4" s="1"/>
  <c r="J384" i="4"/>
  <c r="K384" i="4" s="1"/>
  <c r="O384" i="4"/>
  <c r="I384" i="4"/>
  <c r="N384" i="4"/>
  <c r="H384" i="4"/>
  <c r="F384" i="4"/>
  <c r="G384" i="4" s="1"/>
  <c r="M384" i="4"/>
  <c r="L384" i="4"/>
  <c r="O387" i="4"/>
  <c r="N387" i="4"/>
  <c r="H387" i="4"/>
  <c r="M387" i="4"/>
  <c r="L387" i="4"/>
  <c r="F387" i="4"/>
  <c r="G387" i="4" s="1"/>
  <c r="J387" i="4"/>
  <c r="K387" i="4" s="1"/>
  <c r="I387" i="4"/>
  <c r="L390" i="4"/>
  <c r="F390" i="4"/>
  <c r="G390" i="4" s="1"/>
  <c r="J390" i="4"/>
  <c r="K390" i="4" s="1"/>
  <c r="I390" i="4"/>
  <c r="H390" i="4"/>
  <c r="O390" i="4"/>
  <c r="M390" i="4"/>
  <c r="N390" i="4"/>
  <c r="O393" i="4"/>
  <c r="I393" i="4"/>
  <c r="N393" i="4"/>
  <c r="H393" i="4"/>
  <c r="M393" i="4"/>
  <c r="L393" i="4"/>
  <c r="J393" i="4"/>
  <c r="K393" i="4" s="1"/>
  <c r="F393" i="4"/>
  <c r="G393" i="4" s="1"/>
  <c r="L396" i="4"/>
  <c r="F396" i="4"/>
  <c r="G396" i="4" s="1"/>
  <c r="J396" i="4"/>
  <c r="K396" i="4" s="1"/>
  <c r="I396" i="4"/>
  <c r="H396" i="4"/>
  <c r="O396" i="4"/>
  <c r="N396" i="4"/>
  <c r="M396" i="4"/>
  <c r="O399" i="4"/>
  <c r="I399" i="4"/>
  <c r="N399" i="4"/>
  <c r="H399" i="4"/>
  <c r="M399" i="4"/>
  <c r="L399" i="4"/>
  <c r="J399" i="4"/>
  <c r="K399" i="4" s="1"/>
  <c r="F399" i="4"/>
  <c r="G399" i="4" s="1"/>
  <c r="L402" i="4"/>
  <c r="F402" i="4"/>
  <c r="G402" i="4" s="1"/>
  <c r="J402" i="4"/>
  <c r="K402" i="4" s="1"/>
  <c r="I402" i="4"/>
  <c r="H402" i="4"/>
  <c r="O402" i="4"/>
  <c r="M402" i="4"/>
  <c r="N402" i="4"/>
  <c r="O405" i="4"/>
  <c r="I405" i="4"/>
  <c r="N405" i="4"/>
  <c r="H405" i="4"/>
  <c r="M405" i="4"/>
  <c r="L405" i="4"/>
  <c r="J405" i="4"/>
  <c r="K405" i="4" s="1"/>
  <c r="F405" i="4"/>
  <c r="G405" i="4" s="1"/>
  <c r="L408" i="4"/>
  <c r="F408" i="4"/>
  <c r="G408" i="4" s="1"/>
  <c r="J408" i="4"/>
  <c r="K408" i="4" s="1"/>
  <c r="I408" i="4"/>
  <c r="H408" i="4"/>
  <c r="O408" i="4"/>
  <c r="N408" i="4"/>
  <c r="M408" i="4"/>
  <c r="O411" i="4"/>
  <c r="I411" i="4"/>
  <c r="N411" i="4"/>
  <c r="H411" i="4"/>
  <c r="M411" i="4"/>
  <c r="L411" i="4"/>
  <c r="J411" i="4"/>
  <c r="K411" i="4" s="1"/>
  <c r="F411" i="4"/>
  <c r="G411" i="4" s="1"/>
  <c r="L414" i="4"/>
  <c r="F414" i="4"/>
  <c r="G414" i="4" s="1"/>
  <c r="J414" i="4"/>
  <c r="K414" i="4" s="1"/>
  <c r="I414" i="4"/>
  <c r="H414" i="4"/>
  <c r="O414" i="4"/>
  <c r="M414" i="4"/>
  <c r="N414" i="4"/>
  <c r="O417" i="4"/>
  <c r="I417" i="4"/>
  <c r="N417" i="4"/>
  <c r="H417" i="4"/>
  <c r="M417" i="4"/>
  <c r="L417" i="4"/>
  <c r="J417" i="4"/>
  <c r="K417" i="4" s="1"/>
  <c r="F417" i="4"/>
  <c r="G417" i="4" s="1"/>
  <c r="L420" i="4"/>
  <c r="F420" i="4"/>
  <c r="G420" i="4" s="1"/>
  <c r="J420" i="4"/>
  <c r="K420" i="4" s="1"/>
  <c r="I420" i="4"/>
  <c r="H420" i="4"/>
  <c r="O420" i="4"/>
  <c r="N420" i="4"/>
  <c r="M420" i="4"/>
  <c r="O423" i="4"/>
  <c r="I423" i="4"/>
  <c r="N423" i="4"/>
  <c r="H423" i="4"/>
  <c r="M423" i="4"/>
  <c r="L423" i="4"/>
  <c r="J423" i="4"/>
  <c r="K423" i="4" s="1"/>
  <c r="F423" i="4"/>
  <c r="G423" i="4" s="1"/>
  <c r="L426" i="4"/>
  <c r="F426" i="4"/>
  <c r="G426" i="4" s="1"/>
  <c r="J426" i="4"/>
  <c r="K426" i="4" s="1"/>
  <c r="I426" i="4"/>
  <c r="H426" i="4"/>
  <c r="O426" i="4"/>
  <c r="M426" i="4"/>
  <c r="N426" i="4"/>
  <c r="O429" i="4"/>
  <c r="I429" i="4"/>
  <c r="N429" i="4"/>
  <c r="H429" i="4"/>
  <c r="M429" i="4"/>
  <c r="L429" i="4"/>
  <c r="J429" i="4"/>
  <c r="K429" i="4" s="1"/>
  <c r="F429" i="4"/>
  <c r="G429" i="4" s="1"/>
  <c r="L432" i="4"/>
  <c r="F432" i="4"/>
  <c r="G432" i="4" s="1"/>
  <c r="J432" i="4"/>
  <c r="K432" i="4" s="1"/>
  <c r="I432" i="4"/>
  <c r="H432" i="4"/>
  <c r="O432" i="4"/>
  <c r="N432" i="4"/>
  <c r="M432" i="4"/>
  <c r="O435" i="4"/>
  <c r="I435" i="4"/>
  <c r="N435" i="4"/>
  <c r="H435" i="4"/>
  <c r="M435" i="4"/>
  <c r="L435" i="4"/>
  <c r="J435" i="4"/>
  <c r="K435" i="4" s="1"/>
  <c r="F435" i="4"/>
  <c r="G435" i="4" s="1"/>
  <c r="J438" i="4"/>
  <c r="K438" i="4" s="1"/>
  <c r="N438" i="4"/>
  <c r="F438" i="4"/>
  <c r="G438" i="4" s="1"/>
  <c r="M438" i="4"/>
  <c r="L438" i="4"/>
  <c r="I438" i="4"/>
  <c r="H438" i="4"/>
  <c r="O438" i="4"/>
  <c r="N441" i="4"/>
  <c r="H441" i="4"/>
  <c r="M441" i="4"/>
  <c r="J441" i="4"/>
  <c r="K441" i="4" s="1"/>
  <c r="I441" i="4"/>
  <c r="F441" i="4"/>
  <c r="G441" i="4" s="1"/>
  <c r="L441" i="4"/>
  <c r="O441" i="4"/>
  <c r="J444" i="4"/>
  <c r="K444" i="4" s="1"/>
  <c r="N444" i="4"/>
  <c r="F444" i="4"/>
  <c r="G444" i="4" s="1"/>
  <c r="M444" i="4"/>
  <c r="L444" i="4"/>
  <c r="O444" i="4"/>
  <c r="I444" i="4"/>
  <c r="H444" i="4"/>
  <c r="N447" i="4"/>
  <c r="H447" i="4"/>
  <c r="M447" i="4"/>
  <c r="J447" i="4"/>
  <c r="K447" i="4" s="1"/>
  <c r="I447" i="4"/>
  <c r="F447" i="4"/>
  <c r="G447" i="4" s="1"/>
  <c r="L447" i="4"/>
  <c r="O447" i="4"/>
  <c r="J450" i="4"/>
  <c r="K450" i="4" s="1"/>
  <c r="O450" i="4"/>
  <c r="N450" i="4"/>
  <c r="F450" i="4"/>
  <c r="G450" i="4" s="1"/>
  <c r="M450" i="4"/>
  <c r="L450" i="4"/>
  <c r="I450" i="4"/>
  <c r="H450" i="4"/>
  <c r="N453" i="4"/>
  <c r="H453" i="4"/>
  <c r="M453" i="4"/>
  <c r="L453" i="4"/>
  <c r="F453" i="4"/>
  <c r="G453" i="4" s="1"/>
  <c r="J453" i="4"/>
  <c r="K453" i="4" s="1"/>
  <c r="I453" i="4"/>
  <c r="O453" i="4"/>
  <c r="O456" i="4"/>
  <c r="I456" i="4"/>
  <c r="M456" i="4"/>
  <c r="J456" i="4"/>
  <c r="K456" i="4" s="1"/>
  <c r="H456" i="4"/>
  <c r="N456" i="4"/>
  <c r="L456" i="4"/>
  <c r="F456" i="4"/>
  <c r="G456" i="4" s="1"/>
  <c r="L459" i="4"/>
  <c r="F459" i="4"/>
  <c r="G459" i="4" s="1"/>
  <c r="J459" i="4"/>
  <c r="K459" i="4" s="1"/>
  <c r="H459" i="4"/>
  <c r="O459" i="4"/>
  <c r="N459" i="4"/>
  <c r="M459" i="4"/>
  <c r="I459" i="4"/>
  <c r="O462" i="4"/>
  <c r="I462" i="4"/>
  <c r="M462" i="4"/>
  <c r="N462" i="4"/>
  <c r="L462" i="4"/>
  <c r="F462" i="4"/>
  <c r="G462" i="4" s="1"/>
  <c r="J462" i="4"/>
  <c r="K462" i="4" s="1"/>
  <c r="H462" i="4"/>
  <c r="L465" i="4"/>
  <c r="F465" i="4"/>
  <c r="G465" i="4" s="1"/>
  <c r="J465" i="4"/>
  <c r="K465" i="4" s="1"/>
  <c r="M465" i="4"/>
  <c r="I465" i="4"/>
  <c r="O465" i="4"/>
  <c r="N465" i="4"/>
  <c r="H465" i="4"/>
  <c r="O468" i="4"/>
  <c r="I468" i="4"/>
  <c r="M468" i="4"/>
  <c r="J468" i="4"/>
  <c r="K468" i="4" s="1"/>
  <c r="H468" i="4"/>
  <c r="F468" i="4"/>
  <c r="G468" i="4" s="1"/>
  <c r="L468" i="4"/>
  <c r="N468" i="4"/>
  <c r="L471" i="4"/>
  <c r="F471" i="4"/>
  <c r="G471" i="4" s="1"/>
  <c r="J471" i="4"/>
  <c r="K471" i="4" s="1"/>
  <c r="H471" i="4"/>
  <c r="O471" i="4"/>
  <c r="N471" i="4"/>
  <c r="M471" i="4"/>
  <c r="I471" i="4"/>
  <c r="O474" i="4"/>
  <c r="I474" i="4"/>
  <c r="M474" i="4"/>
  <c r="N474" i="4"/>
  <c r="L474" i="4"/>
  <c r="J474" i="4"/>
  <c r="K474" i="4" s="1"/>
  <c r="H474" i="4"/>
  <c r="F474" i="4"/>
  <c r="G474" i="4" s="1"/>
  <c r="J477" i="4"/>
  <c r="K477" i="4" s="1"/>
  <c r="M477" i="4"/>
  <c r="O477" i="4"/>
  <c r="F477" i="4"/>
  <c r="G477" i="4" s="1"/>
  <c r="L477" i="4"/>
  <c r="I477" i="4"/>
  <c r="H477" i="4"/>
  <c r="N477" i="4"/>
  <c r="M480" i="4"/>
  <c r="J480" i="4"/>
  <c r="K480" i="4" s="1"/>
  <c r="O480" i="4"/>
  <c r="F480" i="4"/>
  <c r="G480" i="4" s="1"/>
  <c r="L480" i="4"/>
  <c r="N480" i="4"/>
  <c r="I480" i="4"/>
  <c r="H480" i="4"/>
  <c r="J483" i="4"/>
  <c r="K483" i="4" s="1"/>
  <c r="M483" i="4"/>
  <c r="O483" i="4"/>
  <c r="F483" i="4"/>
  <c r="G483" i="4" s="1"/>
  <c r="L483" i="4"/>
  <c r="N483" i="4"/>
  <c r="I483" i="4"/>
  <c r="H483" i="4"/>
  <c r="M486" i="4"/>
  <c r="J486" i="4"/>
  <c r="K486" i="4" s="1"/>
  <c r="O486" i="4"/>
  <c r="F486" i="4"/>
  <c r="G486" i="4" s="1"/>
  <c r="L486" i="4"/>
  <c r="I486" i="4"/>
  <c r="H486" i="4"/>
  <c r="N486" i="4"/>
  <c r="J489" i="4"/>
  <c r="K489" i="4" s="1"/>
  <c r="M489" i="4"/>
  <c r="O489" i="4"/>
  <c r="F489" i="4"/>
  <c r="G489" i="4" s="1"/>
  <c r="N489" i="4"/>
  <c r="L489" i="4"/>
  <c r="I489" i="4"/>
  <c r="H489" i="4"/>
  <c r="M492" i="4"/>
  <c r="J492" i="4"/>
  <c r="K492" i="4" s="1"/>
  <c r="O492" i="4"/>
  <c r="F492" i="4"/>
  <c r="G492" i="4" s="1"/>
  <c r="N492" i="4"/>
  <c r="L492" i="4"/>
  <c r="H492" i="4"/>
  <c r="I492" i="4"/>
  <c r="J495" i="4"/>
  <c r="K495" i="4" s="1"/>
  <c r="M495" i="4"/>
  <c r="O495" i="4"/>
  <c r="F495" i="4"/>
  <c r="G495" i="4" s="1"/>
  <c r="N495" i="4"/>
  <c r="L495" i="4"/>
  <c r="I495" i="4"/>
  <c r="H495" i="4"/>
  <c r="M498" i="4"/>
  <c r="J498" i="4"/>
  <c r="K498" i="4" s="1"/>
  <c r="O498" i="4"/>
  <c r="F498" i="4"/>
  <c r="G498" i="4" s="1"/>
  <c r="N498" i="4"/>
  <c r="L498" i="4"/>
  <c r="I498" i="4"/>
  <c r="H498" i="4"/>
  <c r="J501" i="4"/>
  <c r="K501" i="4" s="1"/>
  <c r="M501" i="4"/>
  <c r="O501" i="4"/>
  <c r="F501" i="4"/>
  <c r="G501" i="4" s="1"/>
  <c r="N501" i="4"/>
  <c r="L501" i="4"/>
  <c r="H501" i="4"/>
  <c r="I501" i="4"/>
  <c r="N504" i="4"/>
  <c r="H504" i="4"/>
  <c r="M504" i="4"/>
  <c r="L504" i="4"/>
  <c r="F504" i="4"/>
  <c r="G504" i="4" s="1"/>
  <c r="J504" i="4"/>
  <c r="K504" i="4" s="1"/>
  <c r="O504" i="4"/>
  <c r="I504" i="4"/>
  <c r="M15" i="4"/>
  <c r="M27" i="4"/>
  <c r="M39" i="4"/>
  <c r="M51" i="4"/>
  <c r="M63" i="4"/>
  <c r="M75" i="4"/>
  <c r="N95" i="4"/>
  <c r="N133" i="4"/>
  <c r="O210" i="4"/>
  <c r="I210" i="4"/>
  <c r="N210" i="4"/>
  <c r="H210" i="4"/>
  <c r="F210" i="4"/>
  <c r="G210" i="4" s="1"/>
  <c r="M210" i="4"/>
  <c r="L210" i="4"/>
  <c r="J210" i="4"/>
  <c r="K210" i="4" s="1"/>
  <c r="L213" i="4"/>
  <c r="F213" i="4"/>
  <c r="G213" i="4" s="1"/>
  <c r="I213" i="4"/>
  <c r="H213" i="4"/>
  <c r="O213" i="4"/>
  <c r="N213" i="4"/>
  <c r="M213" i="4"/>
  <c r="J213" i="4"/>
  <c r="K213" i="4" s="1"/>
  <c r="O216" i="4"/>
  <c r="I216" i="4"/>
  <c r="N216" i="4"/>
  <c r="H216" i="4"/>
  <c r="J216" i="4"/>
  <c r="K216" i="4" s="1"/>
  <c r="F216" i="4"/>
  <c r="G216" i="4" s="1"/>
  <c r="M216" i="4"/>
  <c r="L216" i="4"/>
  <c r="J222" i="4"/>
  <c r="K222" i="4" s="1"/>
  <c r="O222" i="4"/>
  <c r="I222" i="4"/>
  <c r="N222" i="4"/>
  <c r="H222" i="4"/>
  <c r="F222" i="4"/>
  <c r="G222" i="4" s="1"/>
  <c r="M222" i="4"/>
  <c r="L222" i="4"/>
  <c r="L205" i="4"/>
  <c r="F205" i="4"/>
  <c r="G205" i="4" s="1"/>
  <c r="M205" i="4"/>
  <c r="J205" i="4"/>
  <c r="K205" i="4" s="1"/>
  <c r="I205" i="4"/>
  <c r="H205" i="4"/>
  <c r="O205" i="4"/>
  <c r="N205" i="4"/>
  <c r="M13" i="4"/>
  <c r="M25" i="4"/>
  <c r="M37" i="4"/>
  <c r="M49" i="4"/>
  <c r="M61" i="4"/>
  <c r="M73" i="4"/>
  <c r="M87" i="4"/>
  <c r="N115" i="4"/>
  <c r="H141" i="4"/>
  <c r="B7" i="5"/>
  <c r="B21" i="5" s="1"/>
  <c r="B22" i="5" s="1"/>
  <c r="B25" i="5" s="1"/>
  <c r="B28" i="5" s="1"/>
  <c r="G4" i="6" s="1"/>
  <c r="B17" i="2"/>
  <c r="B18" i="2" s="1"/>
  <c r="L203" i="4"/>
  <c r="F203" i="4"/>
  <c r="G203" i="4" s="1"/>
  <c r="J203" i="4"/>
  <c r="K203" i="4" s="1"/>
  <c r="O203" i="4"/>
  <c r="I203" i="4"/>
  <c r="N203" i="4"/>
  <c r="M203" i="4"/>
  <c r="H203" i="4"/>
  <c r="O208" i="4"/>
  <c r="I208" i="4"/>
  <c r="N208" i="4"/>
  <c r="H208" i="4"/>
  <c r="M208" i="4"/>
  <c r="L208" i="4"/>
  <c r="J208" i="4"/>
  <c r="K208" i="4" s="1"/>
  <c r="F208" i="4"/>
  <c r="G208" i="4" s="1"/>
  <c r="L211" i="4"/>
  <c r="F211" i="4"/>
  <c r="G211" i="4" s="1"/>
  <c r="H211" i="4"/>
  <c r="O211" i="4"/>
  <c r="N211" i="4"/>
  <c r="M211" i="4"/>
  <c r="J211" i="4"/>
  <c r="K211" i="4" s="1"/>
  <c r="I211" i="4"/>
  <c r="O214" i="4"/>
  <c r="I214" i="4"/>
  <c r="N214" i="4"/>
  <c r="H214" i="4"/>
  <c r="J214" i="4"/>
  <c r="K214" i="4" s="1"/>
  <c r="F214" i="4"/>
  <c r="G214" i="4" s="1"/>
  <c r="M214" i="4"/>
  <c r="L214" i="4"/>
  <c r="L217" i="4"/>
  <c r="F217" i="4"/>
  <c r="G217" i="4" s="1"/>
  <c r="M217" i="4"/>
  <c r="J217" i="4"/>
  <c r="K217" i="4" s="1"/>
  <c r="I217" i="4"/>
  <c r="H217" i="4"/>
  <c r="O217" i="4"/>
  <c r="N217" i="4"/>
  <c r="O220" i="4"/>
  <c r="I220" i="4"/>
  <c r="N220" i="4"/>
  <c r="H220" i="4"/>
  <c r="M220" i="4"/>
  <c r="L220" i="4"/>
  <c r="J220" i="4"/>
  <c r="K220" i="4" s="1"/>
  <c r="F220" i="4"/>
  <c r="G220" i="4" s="1"/>
  <c r="M223" i="4"/>
  <c r="L223" i="4"/>
  <c r="F223" i="4"/>
  <c r="G223" i="4" s="1"/>
  <c r="O223" i="4"/>
  <c r="N223" i="4"/>
  <c r="J223" i="4"/>
  <c r="K223" i="4" s="1"/>
  <c r="H223" i="4"/>
  <c r="I223" i="4"/>
  <c r="J226" i="4"/>
  <c r="K226" i="4" s="1"/>
  <c r="O226" i="4"/>
  <c r="I226" i="4"/>
  <c r="N226" i="4"/>
  <c r="H226" i="4"/>
  <c r="F226" i="4"/>
  <c r="G226" i="4" s="1"/>
  <c r="M226" i="4"/>
  <c r="L226" i="4"/>
  <c r="M229" i="4"/>
  <c r="L229" i="4"/>
  <c r="F229" i="4"/>
  <c r="G229" i="4" s="1"/>
  <c r="O229" i="4"/>
  <c r="N229" i="4"/>
  <c r="J229" i="4"/>
  <c r="K229" i="4" s="1"/>
  <c r="H229" i="4"/>
  <c r="I229" i="4"/>
  <c r="J232" i="4"/>
  <c r="K232" i="4" s="1"/>
  <c r="O232" i="4"/>
  <c r="I232" i="4"/>
  <c r="N232" i="4"/>
  <c r="H232" i="4"/>
  <c r="F232" i="4"/>
  <c r="G232" i="4" s="1"/>
  <c r="M232" i="4"/>
  <c r="L232" i="4"/>
  <c r="M235" i="4"/>
  <c r="L235" i="4"/>
  <c r="F235" i="4"/>
  <c r="G235" i="4" s="1"/>
  <c r="O235" i="4"/>
  <c r="N235" i="4"/>
  <c r="J235" i="4"/>
  <c r="K235" i="4" s="1"/>
  <c r="H235" i="4"/>
  <c r="I235" i="4"/>
  <c r="J238" i="4"/>
  <c r="K238" i="4" s="1"/>
  <c r="O238" i="4"/>
  <c r="I238" i="4"/>
  <c r="N238" i="4"/>
  <c r="H238" i="4"/>
  <c r="F238" i="4"/>
  <c r="G238" i="4" s="1"/>
  <c r="M238" i="4"/>
  <c r="L238" i="4"/>
  <c r="M241" i="4"/>
  <c r="L241" i="4"/>
  <c r="F241" i="4"/>
  <c r="G241" i="4" s="1"/>
  <c r="O241" i="4"/>
  <c r="N241" i="4"/>
  <c r="J241" i="4"/>
  <c r="K241" i="4" s="1"/>
  <c r="H241" i="4"/>
  <c r="I241" i="4"/>
  <c r="J244" i="4"/>
  <c r="K244" i="4" s="1"/>
  <c r="O244" i="4"/>
  <c r="I244" i="4"/>
  <c r="N244" i="4"/>
  <c r="H244" i="4"/>
  <c r="F244" i="4"/>
  <c r="G244" i="4" s="1"/>
  <c r="M244" i="4"/>
  <c r="L244" i="4"/>
  <c r="M247" i="4"/>
  <c r="L247" i="4"/>
  <c r="F247" i="4"/>
  <c r="G247" i="4" s="1"/>
  <c r="O247" i="4"/>
  <c r="N247" i="4"/>
  <c r="J247" i="4"/>
  <c r="K247" i="4" s="1"/>
  <c r="I247" i="4"/>
  <c r="H247" i="4"/>
  <c r="J250" i="4"/>
  <c r="K250" i="4" s="1"/>
  <c r="O250" i="4"/>
  <c r="I250" i="4"/>
  <c r="N250" i="4"/>
  <c r="H250" i="4"/>
  <c r="F250" i="4"/>
  <c r="G250" i="4" s="1"/>
  <c r="M250" i="4"/>
  <c r="L250" i="4"/>
  <c r="M253" i="4"/>
  <c r="L253" i="4"/>
  <c r="F253" i="4"/>
  <c r="G253" i="4" s="1"/>
  <c r="O253" i="4"/>
  <c r="N253" i="4"/>
  <c r="J253" i="4"/>
  <c r="K253" i="4" s="1"/>
  <c r="I253" i="4"/>
  <c r="H253" i="4"/>
  <c r="J256" i="4"/>
  <c r="K256" i="4" s="1"/>
  <c r="O256" i="4"/>
  <c r="I256" i="4"/>
  <c r="N256" i="4"/>
  <c r="H256" i="4"/>
  <c r="F256" i="4"/>
  <c r="G256" i="4" s="1"/>
  <c r="M256" i="4"/>
  <c r="L256" i="4"/>
  <c r="N259" i="4"/>
  <c r="H259" i="4"/>
  <c r="M259" i="4"/>
  <c r="L259" i="4"/>
  <c r="F259" i="4"/>
  <c r="G259" i="4" s="1"/>
  <c r="O259" i="4"/>
  <c r="J259" i="4"/>
  <c r="K259" i="4" s="1"/>
  <c r="I259" i="4"/>
  <c r="L262" i="4"/>
  <c r="F262" i="4"/>
  <c r="G262" i="4" s="1"/>
  <c r="H262" i="4"/>
  <c r="O262" i="4"/>
  <c r="N262" i="4"/>
  <c r="M262" i="4"/>
  <c r="I262" i="4"/>
  <c r="J262" i="4"/>
  <c r="K262" i="4" s="1"/>
  <c r="O265" i="4"/>
  <c r="I265" i="4"/>
  <c r="N265" i="4"/>
  <c r="H265" i="4"/>
  <c r="J265" i="4"/>
  <c r="K265" i="4" s="1"/>
  <c r="F265" i="4"/>
  <c r="G265" i="4" s="1"/>
  <c r="M265" i="4"/>
  <c r="L265" i="4"/>
  <c r="L268" i="4"/>
  <c r="F268" i="4"/>
  <c r="G268" i="4" s="1"/>
  <c r="M268" i="4"/>
  <c r="J268" i="4"/>
  <c r="K268" i="4" s="1"/>
  <c r="I268" i="4"/>
  <c r="H268" i="4"/>
  <c r="O268" i="4"/>
  <c r="N268" i="4"/>
  <c r="O271" i="4"/>
  <c r="I271" i="4"/>
  <c r="N271" i="4"/>
  <c r="H271" i="4"/>
  <c r="M271" i="4"/>
  <c r="L271" i="4"/>
  <c r="J271" i="4"/>
  <c r="K271" i="4" s="1"/>
  <c r="F271" i="4"/>
  <c r="G271" i="4" s="1"/>
  <c r="M274" i="4"/>
  <c r="L274" i="4"/>
  <c r="F274" i="4"/>
  <c r="G274" i="4" s="1"/>
  <c r="I274" i="4"/>
  <c r="H274" i="4"/>
  <c r="O274" i="4"/>
  <c r="N274" i="4"/>
  <c r="J274" i="4"/>
  <c r="K274" i="4" s="1"/>
  <c r="J277" i="4"/>
  <c r="K277" i="4" s="1"/>
  <c r="O277" i="4"/>
  <c r="I277" i="4"/>
  <c r="N277" i="4"/>
  <c r="H277" i="4"/>
  <c r="M277" i="4"/>
  <c r="L277" i="4"/>
  <c r="F277" i="4"/>
  <c r="G277" i="4" s="1"/>
  <c r="M280" i="4"/>
  <c r="L280" i="4"/>
  <c r="F280" i="4"/>
  <c r="G280" i="4" s="1"/>
  <c r="I280" i="4"/>
  <c r="H280" i="4"/>
  <c r="O280" i="4"/>
  <c r="N280" i="4"/>
  <c r="J280" i="4"/>
  <c r="K280" i="4" s="1"/>
  <c r="J283" i="4"/>
  <c r="K283" i="4" s="1"/>
  <c r="O283" i="4"/>
  <c r="I283" i="4"/>
  <c r="N283" i="4"/>
  <c r="H283" i="4"/>
  <c r="M283" i="4"/>
  <c r="L283" i="4"/>
  <c r="F283" i="4"/>
  <c r="G283" i="4" s="1"/>
  <c r="M286" i="4"/>
  <c r="L286" i="4"/>
  <c r="F286" i="4"/>
  <c r="G286" i="4" s="1"/>
  <c r="I286" i="4"/>
  <c r="H286" i="4"/>
  <c r="O286" i="4"/>
  <c r="N286" i="4"/>
  <c r="J286" i="4"/>
  <c r="K286" i="4" s="1"/>
  <c r="J289" i="4"/>
  <c r="K289" i="4" s="1"/>
  <c r="O289" i="4"/>
  <c r="I289" i="4"/>
  <c r="N289" i="4"/>
  <c r="H289" i="4"/>
  <c r="F289" i="4"/>
  <c r="G289" i="4" s="1"/>
  <c r="M289" i="4"/>
  <c r="L289" i="4"/>
  <c r="N292" i="4"/>
  <c r="H292" i="4"/>
  <c r="M292" i="4"/>
  <c r="L292" i="4"/>
  <c r="F292" i="4"/>
  <c r="G292" i="4" s="1"/>
  <c r="J292" i="4"/>
  <c r="K292" i="4" s="1"/>
  <c r="I292" i="4"/>
  <c r="O292" i="4"/>
  <c r="J295" i="4"/>
  <c r="K295" i="4" s="1"/>
  <c r="O295" i="4"/>
  <c r="I295" i="4"/>
  <c r="N295" i="4"/>
  <c r="H295" i="4"/>
  <c r="M295" i="4"/>
  <c r="L295" i="4"/>
  <c r="F295" i="4"/>
  <c r="G295" i="4" s="1"/>
  <c r="N298" i="4"/>
  <c r="H298" i="4"/>
  <c r="M298" i="4"/>
  <c r="L298" i="4"/>
  <c r="F298" i="4"/>
  <c r="G298" i="4" s="1"/>
  <c r="O298" i="4"/>
  <c r="J298" i="4"/>
  <c r="K298" i="4" s="1"/>
  <c r="I298" i="4"/>
  <c r="J301" i="4"/>
  <c r="K301" i="4" s="1"/>
  <c r="O301" i="4"/>
  <c r="I301" i="4"/>
  <c r="N301" i="4"/>
  <c r="H301" i="4"/>
  <c r="F301" i="4"/>
  <c r="G301" i="4" s="1"/>
  <c r="M301" i="4"/>
  <c r="L301" i="4"/>
  <c r="N304" i="4"/>
  <c r="H304" i="4"/>
  <c r="M304" i="4"/>
  <c r="L304" i="4"/>
  <c r="F304" i="4"/>
  <c r="G304" i="4" s="1"/>
  <c r="J304" i="4"/>
  <c r="K304" i="4" s="1"/>
  <c r="I304" i="4"/>
  <c r="O304" i="4"/>
  <c r="J307" i="4"/>
  <c r="K307" i="4" s="1"/>
  <c r="O307" i="4"/>
  <c r="I307" i="4"/>
  <c r="N307" i="4"/>
  <c r="H307" i="4"/>
  <c r="M307" i="4"/>
  <c r="L307" i="4"/>
  <c r="F307" i="4"/>
  <c r="G307" i="4" s="1"/>
  <c r="N310" i="4"/>
  <c r="H310" i="4"/>
  <c r="M310" i="4"/>
  <c r="L310" i="4"/>
  <c r="F310" i="4"/>
  <c r="G310" i="4" s="1"/>
  <c r="O310" i="4"/>
  <c r="J310" i="4"/>
  <c r="K310" i="4" s="1"/>
  <c r="I310" i="4"/>
  <c r="J313" i="4"/>
  <c r="K313" i="4" s="1"/>
  <c r="O313" i="4"/>
  <c r="I313" i="4"/>
  <c r="N313" i="4"/>
  <c r="H313" i="4"/>
  <c r="F313" i="4"/>
  <c r="G313" i="4" s="1"/>
  <c r="M313" i="4"/>
  <c r="L313" i="4"/>
  <c r="J316" i="4"/>
  <c r="K316" i="4" s="1"/>
  <c r="O316" i="4"/>
  <c r="I316" i="4"/>
  <c r="N316" i="4"/>
  <c r="H316" i="4"/>
  <c r="F316" i="4"/>
  <c r="G316" i="4" s="1"/>
  <c r="L316" i="4"/>
  <c r="M316" i="4"/>
  <c r="M319" i="4"/>
  <c r="L319" i="4"/>
  <c r="F319" i="4"/>
  <c r="G319" i="4" s="1"/>
  <c r="O319" i="4"/>
  <c r="N319" i="4"/>
  <c r="J319" i="4"/>
  <c r="K319" i="4" s="1"/>
  <c r="I319" i="4"/>
  <c r="H319" i="4"/>
  <c r="J322" i="4"/>
  <c r="K322" i="4" s="1"/>
  <c r="O322" i="4"/>
  <c r="I322" i="4"/>
  <c r="N322" i="4"/>
  <c r="H322" i="4"/>
  <c r="F322" i="4"/>
  <c r="G322" i="4" s="1"/>
  <c r="L322" i="4"/>
  <c r="M322" i="4"/>
  <c r="M325" i="4"/>
  <c r="L325" i="4"/>
  <c r="F325" i="4"/>
  <c r="G325" i="4" s="1"/>
  <c r="O325" i="4"/>
  <c r="N325" i="4"/>
  <c r="J325" i="4"/>
  <c r="K325" i="4" s="1"/>
  <c r="I325" i="4"/>
  <c r="H325" i="4"/>
  <c r="J328" i="4"/>
  <c r="K328" i="4" s="1"/>
  <c r="O328" i="4"/>
  <c r="I328" i="4"/>
  <c r="N328" i="4"/>
  <c r="H328" i="4"/>
  <c r="F328" i="4"/>
  <c r="G328" i="4" s="1"/>
  <c r="L328" i="4"/>
  <c r="M328" i="4"/>
  <c r="M331" i="4"/>
  <c r="L331" i="4"/>
  <c r="F331" i="4"/>
  <c r="G331" i="4" s="1"/>
  <c r="O331" i="4"/>
  <c r="N331" i="4"/>
  <c r="J331" i="4"/>
  <c r="K331" i="4" s="1"/>
  <c r="I331" i="4"/>
  <c r="H331" i="4"/>
  <c r="J334" i="4"/>
  <c r="K334" i="4" s="1"/>
  <c r="O334" i="4"/>
  <c r="I334" i="4"/>
  <c r="N334" i="4"/>
  <c r="H334" i="4"/>
  <c r="F334" i="4"/>
  <c r="G334" i="4" s="1"/>
  <c r="L334" i="4"/>
  <c r="M334" i="4"/>
  <c r="M337" i="4"/>
  <c r="L337" i="4"/>
  <c r="F337" i="4"/>
  <c r="G337" i="4" s="1"/>
  <c r="O337" i="4"/>
  <c r="N337" i="4"/>
  <c r="J337" i="4"/>
  <c r="K337" i="4" s="1"/>
  <c r="I337" i="4"/>
  <c r="H337" i="4"/>
  <c r="J340" i="4"/>
  <c r="K340" i="4" s="1"/>
  <c r="O340" i="4"/>
  <c r="I340" i="4"/>
  <c r="N340" i="4"/>
  <c r="H340" i="4"/>
  <c r="F340" i="4"/>
  <c r="G340" i="4" s="1"/>
  <c r="L340" i="4"/>
  <c r="M340" i="4"/>
  <c r="M343" i="4"/>
  <c r="L343" i="4"/>
  <c r="F343" i="4"/>
  <c r="G343" i="4" s="1"/>
  <c r="O343" i="4"/>
  <c r="N343" i="4"/>
  <c r="J343" i="4"/>
  <c r="K343" i="4" s="1"/>
  <c r="I343" i="4"/>
  <c r="H343" i="4"/>
  <c r="J346" i="4"/>
  <c r="K346" i="4" s="1"/>
  <c r="O346" i="4"/>
  <c r="I346" i="4"/>
  <c r="N346" i="4"/>
  <c r="H346" i="4"/>
  <c r="F346" i="4"/>
  <c r="G346" i="4" s="1"/>
  <c r="L346" i="4"/>
  <c r="M346" i="4"/>
  <c r="M349" i="4"/>
  <c r="L349" i="4"/>
  <c r="F349" i="4"/>
  <c r="G349" i="4" s="1"/>
  <c r="J349" i="4"/>
  <c r="K349" i="4" s="1"/>
  <c r="H349" i="4"/>
  <c r="O349" i="4"/>
  <c r="N349" i="4"/>
  <c r="I349" i="4"/>
  <c r="J352" i="4"/>
  <c r="K352" i="4" s="1"/>
  <c r="O352" i="4"/>
  <c r="I352" i="4"/>
  <c r="N352" i="4"/>
  <c r="H352" i="4"/>
  <c r="M352" i="4"/>
  <c r="L352" i="4"/>
  <c r="F352" i="4"/>
  <c r="G352" i="4" s="1"/>
  <c r="M355" i="4"/>
  <c r="L355" i="4"/>
  <c r="F355" i="4"/>
  <c r="G355" i="4" s="1"/>
  <c r="J355" i="4"/>
  <c r="K355" i="4" s="1"/>
  <c r="O355" i="4"/>
  <c r="N355" i="4"/>
  <c r="I355" i="4"/>
  <c r="H355" i="4"/>
  <c r="J358" i="4"/>
  <c r="K358" i="4" s="1"/>
  <c r="O358" i="4"/>
  <c r="I358" i="4"/>
  <c r="N358" i="4"/>
  <c r="H358" i="4"/>
  <c r="M358" i="4"/>
  <c r="F358" i="4"/>
  <c r="G358" i="4" s="1"/>
  <c r="L358" i="4"/>
  <c r="M361" i="4"/>
  <c r="L361" i="4"/>
  <c r="F361" i="4"/>
  <c r="G361" i="4" s="1"/>
  <c r="J361" i="4"/>
  <c r="K361" i="4" s="1"/>
  <c r="H361" i="4"/>
  <c r="O361" i="4"/>
  <c r="N361" i="4"/>
  <c r="I361" i="4"/>
  <c r="J364" i="4"/>
  <c r="K364" i="4" s="1"/>
  <c r="O364" i="4"/>
  <c r="I364" i="4"/>
  <c r="N364" i="4"/>
  <c r="H364" i="4"/>
  <c r="M364" i="4"/>
  <c r="L364" i="4"/>
  <c r="F364" i="4"/>
  <c r="G364" i="4" s="1"/>
  <c r="M367" i="4"/>
  <c r="L367" i="4"/>
  <c r="F367" i="4"/>
  <c r="G367" i="4" s="1"/>
  <c r="J367" i="4"/>
  <c r="K367" i="4" s="1"/>
  <c r="O367" i="4"/>
  <c r="N367" i="4"/>
  <c r="I367" i="4"/>
  <c r="H367" i="4"/>
  <c r="J370" i="4"/>
  <c r="K370" i="4" s="1"/>
  <c r="M370" i="4"/>
  <c r="F370" i="4"/>
  <c r="G370" i="4" s="1"/>
  <c r="L370" i="4"/>
  <c r="I370" i="4"/>
  <c r="H370" i="4"/>
  <c r="O370" i="4"/>
  <c r="N370" i="4"/>
  <c r="N373" i="4"/>
  <c r="H373" i="4"/>
  <c r="M373" i="4"/>
  <c r="I373" i="4"/>
  <c r="F373" i="4"/>
  <c r="G373" i="4" s="1"/>
  <c r="O373" i="4"/>
  <c r="L373" i="4"/>
  <c r="J373" i="4"/>
  <c r="K373" i="4" s="1"/>
  <c r="J376" i="4"/>
  <c r="K376" i="4" s="1"/>
  <c r="O376" i="4"/>
  <c r="I376" i="4"/>
  <c r="N376" i="4"/>
  <c r="H376" i="4"/>
  <c r="F376" i="4"/>
  <c r="G376" i="4" s="1"/>
  <c r="M376" i="4"/>
  <c r="L376" i="4"/>
  <c r="N379" i="4"/>
  <c r="H379" i="4"/>
  <c r="M379" i="4"/>
  <c r="L379" i="4"/>
  <c r="F379" i="4"/>
  <c r="G379" i="4" s="1"/>
  <c r="O379" i="4"/>
  <c r="J379" i="4"/>
  <c r="K379" i="4" s="1"/>
  <c r="I379" i="4"/>
  <c r="J382" i="4"/>
  <c r="K382" i="4" s="1"/>
  <c r="O382" i="4"/>
  <c r="I382" i="4"/>
  <c r="N382" i="4"/>
  <c r="H382" i="4"/>
  <c r="M382" i="4"/>
  <c r="L382" i="4"/>
  <c r="F382" i="4"/>
  <c r="G382" i="4" s="1"/>
  <c r="N385" i="4"/>
  <c r="H385" i="4"/>
  <c r="M385" i="4"/>
  <c r="L385" i="4"/>
  <c r="F385" i="4"/>
  <c r="G385" i="4" s="1"/>
  <c r="O385" i="4"/>
  <c r="J385" i="4"/>
  <c r="K385" i="4" s="1"/>
  <c r="I385" i="4"/>
  <c r="L388" i="4"/>
  <c r="F388" i="4"/>
  <c r="G388" i="4" s="1"/>
  <c r="J388" i="4"/>
  <c r="K388" i="4" s="1"/>
  <c r="I388" i="4"/>
  <c r="H388" i="4"/>
  <c r="O388" i="4"/>
  <c r="N388" i="4"/>
  <c r="M388" i="4"/>
  <c r="O391" i="4"/>
  <c r="I391" i="4"/>
  <c r="N391" i="4"/>
  <c r="H391" i="4"/>
  <c r="M391" i="4"/>
  <c r="L391" i="4"/>
  <c r="J391" i="4"/>
  <c r="K391" i="4" s="1"/>
  <c r="F391" i="4"/>
  <c r="G391" i="4" s="1"/>
  <c r="L394" i="4"/>
  <c r="F394" i="4"/>
  <c r="G394" i="4" s="1"/>
  <c r="J394" i="4"/>
  <c r="K394" i="4" s="1"/>
  <c r="I394" i="4"/>
  <c r="H394" i="4"/>
  <c r="O394" i="4"/>
  <c r="M394" i="4"/>
  <c r="N394" i="4"/>
  <c r="O397" i="4"/>
  <c r="I397" i="4"/>
  <c r="N397" i="4"/>
  <c r="H397" i="4"/>
  <c r="M397" i="4"/>
  <c r="L397" i="4"/>
  <c r="J397" i="4"/>
  <c r="K397" i="4" s="1"/>
  <c r="F397" i="4"/>
  <c r="G397" i="4" s="1"/>
  <c r="L400" i="4"/>
  <c r="F400" i="4"/>
  <c r="G400" i="4" s="1"/>
  <c r="J400" i="4"/>
  <c r="K400" i="4" s="1"/>
  <c r="I400" i="4"/>
  <c r="H400" i="4"/>
  <c r="O400" i="4"/>
  <c r="N400" i="4"/>
  <c r="M400" i="4"/>
  <c r="O403" i="4"/>
  <c r="I403" i="4"/>
  <c r="N403" i="4"/>
  <c r="H403" i="4"/>
  <c r="M403" i="4"/>
  <c r="L403" i="4"/>
  <c r="J403" i="4"/>
  <c r="K403" i="4" s="1"/>
  <c r="F403" i="4"/>
  <c r="G403" i="4" s="1"/>
  <c r="L406" i="4"/>
  <c r="F406" i="4"/>
  <c r="G406" i="4" s="1"/>
  <c r="J406" i="4"/>
  <c r="K406" i="4" s="1"/>
  <c r="I406" i="4"/>
  <c r="H406" i="4"/>
  <c r="O406" i="4"/>
  <c r="M406" i="4"/>
  <c r="N406" i="4"/>
  <c r="O409" i="4"/>
  <c r="I409" i="4"/>
  <c r="N409" i="4"/>
  <c r="H409" i="4"/>
  <c r="M409" i="4"/>
  <c r="L409" i="4"/>
  <c r="J409" i="4"/>
  <c r="K409" i="4" s="1"/>
  <c r="F409" i="4"/>
  <c r="G409" i="4" s="1"/>
  <c r="L412" i="4"/>
  <c r="F412" i="4"/>
  <c r="G412" i="4" s="1"/>
  <c r="J412" i="4"/>
  <c r="K412" i="4" s="1"/>
  <c r="I412" i="4"/>
  <c r="H412" i="4"/>
  <c r="O412" i="4"/>
  <c r="N412" i="4"/>
  <c r="M412" i="4"/>
  <c r="O415" i="4"/>
  <c r="I415" i="4"/>
  <c r="N415" i="4"/>
  <c r="H415" i="4"/>
  <c r="M415" i="4"/>
  <c r="L415" i="4"/>
  <c r="J415" i="4"/>
  <c r="K415" i="4" s="1"/>
  <c r="F415" i="4"/>
  <c r="G415" i="4" s="1"/>
  <c r="L418" i="4"/>
  <c r="F418" i="4"/>
  <c r="G418" i="4" s="1"/>
  <c r="J418" i="4"/>
  <c r="K418" i="4" s="1"/>
  <c r="I418" i="4"/>
  <c r="H418" i="4"/>
  <c r="O418" i="4"/>
  <c r="M418" i="4"/>
  <c r="N418" i="4"/>
  <c r="O421" i="4"/>
  <c r="I421" i="4"/>
  <c r="N421" i="4"/>
  <c r="H421" i="4"/>
  <c r="M421" i="4"/>
  <c r="L421" i="4"/>
  <c r="J421" i="4"/>
  <c r="K421" i="4" s="1"/>
  <c r="F421" i="4"/>
  <c r="G421" i="4" s="1"/>
  <c r="L424" i="4"/>
  <c r="F424" i="4"/>
  <c r="G424" i="4" s="1"/>
  <c r="J424" i="4"/>
  <c r="K424" i="4" s="1"/>
  <c r="I424" i="4"/>
  <c r="H424" i="4"/>
  <c r="O424" i="4"/>
  <c r="N424" i="4"/>
  <c r="M424" i="4"/>
  <c r="O427" i="4"/>
  <c r="I427" i="4"/>
  <c r="N427" i="4"/>
  <c r="H427" i="4"/>
  <c r="M427" i="4"/>
  <c r="L427" i="4"/>
  <c r="J427" i="4"/>
  <c r="K427" i="4" s="1"/>
  <c r="F427" i="4"/>
  <c r="G427" i="4" s="1"/>
  <c r="L430" i="4"/>
  <c r="F430" i="4"/>
  <c r="G430" i="4" s="1"/>
  <c r="J430" i="4"/>
  <c r="K430" i="4" s="1"/>
  <c r="I430" i="4"/>
  <c r="H430" i="4"/>
  <c r="O430" i="4"/>
  <c r="M430" i="4"/>
  <c r="N430" i="4"/>
  <c r="O433" i="4"/>
  <c r="I433" i="4"/>
  <c r="N433" i="4"/>
  <c r="H433" i="4"/>
  <c r="M433" i="4"/>
  <c r="L433" i="4"/>
  <c r="J433" i="4"/>
  <c r="K433" i="4" s="1"/>
  <c r="F433" i="4"/>
  <c r="G433" i="4" s="1"/>
  <c r="L436" i="4"/>
  <c r="F436" i="4"/>
  <c r="G436" i="4" s="1"/>
  <c r="J436" i="4"/>
  <c r="K436" i="4" s="1"/>
  <c r="I436" i="4"/>
  <c r="H436" i="4"/>
  <c r="O436" i="4"/>
  <c r="N436" i="4"/>
  <c r="M436" i="4"/>
  <c r="N439" i="4"/>
  <c r="H439" i="4"/>
  <c r="M439" i="4"/>
  <c r="F439" i="4"/>
  <c r="G439" i="4" s="1"/>
  <c r="O439" i="4"/>
  <c r="L439" i="4"/>
  <c r="J439" i="4"/>
  <c r="K439" i="4" s="1"/>
  <c r="I439" i="4"/>
  <c r="J442" i="4"/>
  <c r="K442" i="4" s="1"/>
  <c r="L442" i="4"/>
  <c r="I442" i="4"/>
  <c r="H442" i="4"/>
  <c r="F442" i="4"/>
  <c r="G442" i="4" s="1"/>
  <c r="O442" i="4"/>
  <c r="N442" i="4"/>
  <c r="M442" i="4"/>
  <c r="N445" i="4"/>
  <c r="H445" i="4"/>
  <c r="M445" i="4"/>
  <c r="F445" i="4"/>
  <c r="G445" i="4" s="1"/>
  <c r="O445" i="4"/>
  <c r="L445" i="4"/>
  <c r="J445" i="4"/>
  <c r="K445" i="4" s="1"/>
  <c r="I445" i="4"/>
  <c r="J448" i="4"/>
  <c r="K448" i="4" s="1"/>
  <c r="L448" i="4"/>
  <c r="I448" i="4"/>
  <c r="H448" i="4"/>
  <c r="F448" i="4"/>
  <c r="G448" i="4" s="1"/>
  <c r="O448" i="4"/>
  <c r="N448" i="4"/>
  <c r="M448" i="4"/>
  <c r="N451" i="4"/>
  <c r="H451" i="4"/>
  <c r="M451" i="4"/>
  <c r="L451" i="4"/>
  <c r="F451" i="4"/>
  <c r="G451" i="4" s="1"/>
  <c r="J451" i="4"/>
  <c r="K451" i="4" s="1"/>
  <c r="I451" i="4"/>
  <c r="O451" i="4"/>
  <c r="O454" i="4"/>
  <c r="I454" i="4"/>
  <c r="L454" i="4"/>
  <c r="J454" i="4"/>
  <c r="K454" i="4" s="1"/>
  <c r="N454" i="4"/>
  <c r="M454" i="4"/>
  <c r="H454" i="4"/>
  <c r="F454" i="4"/>
  <c r="G454" i="4" s="1"/>
  <c r="L457" i="4"/>
  <c r="F457" i="4"/>
  <c r="G457" i="4" s="1"/>
  <c r="J457" i="4"/>
  <c r="K457" i="4" s="1"/>
  <c r="M457" i="4"/>
  <c r="I457" i="4"/>
  <c r="O457" i="4"/>
  <c r="N457" i="4"/>
  <c r="H457" i="4"/>
  <c r="O460" i="4"/>
  <c r="I460" i="4"/>
  <c r="M460" i="4"/>
  <c r="J460" i="4"/>
  <c r="K460" i="4" s="1"/>
  <c r="H460" i="4"/>
  <c r="F460" i="4"/>
  <c r="G460" i="4" s="1"/>
  <c r="L460" i="4"/>
  <c r="N460" i="4"/>
  <c r="L463" i="4"/>
  <c r="F463" i="4"/>
  <c r="G463" i="4" s="1"/>
  <c r="J463" i="4"/>
  <c r="K463" i="4" s="1"/>
  <c r="H463" i="4"/>
  <c r="O463" i="4"/>
  <c r="N463" i="4"/>
  <c r="M463" i="4"/>
  <c r="I463" i="4"/>
  <c r="O466" i="4"/>
  <c r="I466" i="4"/>
  <c r="M466" i="4"/>
  <c r="N466" i="4"/>
  <c r="L466" i="4"/>
  <c r="J466" i="4"/>
  <c r="K466" i="4" s="1"/>
  <c r="H466" i="4"/>
  <c r="F466" i="4"/>
  <c r="G466" i="4" s="1"/>
  <c r="L469" i="4"/>
  <c r="F469" i="4"/>
  <c r="G469" i="4" s="1"/>
  <c r="J469" i="4"/>
  <c r="K469" i="4" s="1"/>
  <c r="M469" i="4"/>
  <c r="I469" i="4"/>
  <c r="H469" i="4"/>
  <c r="O469" i="4"/>
  <c r="N469" i="4"/>
  <c r="O472" i="4"/>
  <c r="I472" i="4"/>
  <c r="M472" i="4"/>
  <c r="J472" i="4"/>
  <c r="K472" i="4" s="1"/>
  <c r="H472" i="4"/>
  <c r="F472" i="4"/>
  <c r="G472" i="4" s="1"/>
  <c r="N472" i="4"/>
  <c r="L472" i="4"/>
  <c r="L475" i="4"/>
  <c r="F475" i="4"/>
  <c r="G475" i="4" s="1"/>
  <c r="J475" i="4"/>
  <c r="K475" i="4" s="1"/>
  <c r="H475" i="4"/>
  <c r="O475" i="4"/>
  <c r="N475" i="4"/>
  <c r="M475" i="4"/>
  <c r="I475" i="4"/>
  <c r="M478" i="4"/>
  <c r="J478" i="4"/>
  <c r="K478" i="4" s="1"/>
  <c r="I478" i="4"/>
  <c r="O478" i="4"/>
  <c r="F478" i="4"/>
  <c r="G478" i="4" s="1"/>
  <c r="H478" i="4"/>
  <c r="N478" i="4"/>
  <c r="L478" i="4"/>
  <c r="J481" i="4"/>
  <c r="K481" i="4" s="1"/>
  <c r="M481" i="4"/>
  <c r="I481" i="4"/>
  <c r="O481" i="4"/>
  <c r="F481" i="4"/>
  <c r="G481" i="4" s="1"/>
  <c r="L481" i="4"/>
  <c r="H481" i="4"/>
  <c r="N481" i="4"/>
  <c r="M484" i="4"/>
  <c r="J484" i="4"/>
  <c r="K484" i="4" s="1"/>
  <c r="I484" i="4"/>
  <c r="O484" i="4"/>
  <c r="F484" i="4"/>
  <c r="G484" i="4" s="1"/>
  <c r="N484" i="4"/>
  <c r="L484" i="4"/>
  <c r="H484" i="4"/>
  <c r="J487" i="4"/>
  <c r="K487" i="4" s="1"/>
  <c r="M487" i="4"/>
  <c r="I487" i="4"/>
  <c r="O487" i="4"/>
  <c r="F487" i="4"/>
  <c r="G487" i="4" s="1"/>
  <c r="H487" i="4"/>
  <c r="N487" i="4"/>
  <c r="L487" i="4"/>
  <c r="M490" i="4"/>
  <c r="J490" i="4"/>
  <c r="K490" i="4" s="1"/>
  <c r="I490" i="4"/>
  <c r="H490" i="4"/>
  <c r="O490" i="4"/>
  <c r="F490" i="4"/>
  <c r="G490" i="4" s="1"/>
  <c r="N490" i="4"/>
  <c r="L490" i="4"/>
  <c r="J493" i="4"/>
  <c r="K493" i="4" s="1"/>
  <c r="M493" i="4"/>
  <c r="I493" i="4"/>
  <c r="H493" i="4"/>
  <c r="O493" i="4"/>
  <c r="F493" i="4"/>
  <c r="G493" i="4" s="1"/>
  <c r="N493" i="4"/>
  <c r="L493" i="4"/>
  <c r="M496" i="4"/>
  <c r="J496" i="4"/>
  <c r="K496" i="4" s="1"/>
  <c r="I496" i="4"/>
  <c r="H496" i="4"/>
  <c r="O496" i="4"/>
  <c r="F496" i="4"/>
  <c r="G496" i="4" s="1"/>
  <c r="N496" i="4"/>
  <c r="L496" i="4"/>
  <c r="J499" i="4"/>
  <c r="K499" i="4" s="1"/>
  <c r="M499" i="4"/>
  <c r="I499" i="4"/>
  <c r="H499" i="4"/>
  <c r="O499" i="4"/>
  <c r="F499" i="4"/>
  <c r="G499" i="4" s="1"/>
  <c r="N499" i="4"/>
  <c r="L499" i="4"/>
  <c r="M502" i="4"/>
  <c r="J502" i="4"/>
  <c r="K502" i="4" s="1"/>
  <c r="I502" i="4"/>
  <c r="H502" i="4"/>
  <c r="O502" i="4"/>
  <c r="F502" i="4"/>
  <c r="G502" i="4" s="1"/>
  <c r="N502" i="4"/>
  <c r="L502" i="4"/>
  <c r="M11" i="4"/>
  <c r="M23" i="4"/>
  <c r="M35" i="4"/>
  <c r="M47" i="4"/>
  <c r="M59" i="4"/>
  <c r="M71" i="4"/>
  <c r="M83" i="4"/>
  <c r="H97" i="4"/>
  <c r="H153" i="4"/>
  <c r="L201" i="4"/>
  <c r="F201" i="4"/>
  <c r="G201" i="4" s="1"/>
  <c r="J201" i="4"/>
  <c r="K201" i="4" s="1"/>
  <c r="O201" i="4"/>
  <c r="I201" i="4"/>
  <c r="N201" i="4"/>
  <c r="M201" i="4"/>
  <c r="M9" i="4"/>
  <c r="M21" i="4"/>
  <c r="M33" i="4"/>
  <c r="M45" i="4"/>
  <c r="M57" i="4"/>
  <c r="M69" i="4"/>
  <c r="M81" i="4"/>
  <c r="H89" i="4"/>
  <c r="H165" i="4"/>
  <c r="L7" i="4" l="1"/>
  <c r="F7" i="4"/>
  <c r="G7" i="4" s="1"/>
  <c r="O7" i="4" s="1"/>
  <c r="J7" i="4"/>
  <c r="K7" i="4" s="1"/>
  <c r="I7" i="4"/>
  <c r="M7" i="4"/>
  <c r="H7" i="4"/>
  <c r="N7" i="4"/>
  <c r="I8" i="4"/>
  <c r="N8" i="4"/>
  <c r="H8" i="4"/>
  <c r="M8" i="4"/>
  <c r="F8" i="4"/>
  <c r="G8" i="4" s="1"/>
  <c r="J8" i="4"/>
  <c r="K8" i="4" s="1"/>
  <c r="F5" i="4"/>
  <c r="J5" i="4"/>
  <c r="I5" i="4"/>
  <c r="I505" i="4" s="1"/>
  <c r="N5" i="4"/>
  <c r="M5" i="4"/>
  <c r="H5" i="4"/>
  <c r="H505" i="4" s="1"/>
  <c r="I6" i="4"/>
  <c r="N6" i="4"/>
  <c r="H6" i="4"/>
  <c r="M6" i="4"/>
  <c r="L6" i="4"/>
  <c r="F6" i="4"/>
  <c r="G6" i="4" s="1"/>
  <c r="O6" i="4" s="1"/>
  <c r="J6" i="4"/>
  <c r="K6" i="4" s="1"/>
  <c r="C20" i="6"/>
  <c r="D25" i="6" l="1"/>
  <c r="D11" i="6"/>
  <c r="D16" i="6"/>
  <c r="D26" i="6"/>
  <c r="F505" i="4"/>
  <c r="G5" i="4"/>
  <c r="M505" i="4"/>
  <c r="L5" i="4"/>
  <c r="L8" i="4"/>
  <c r="O8" i="4" s="1"/>
  <c r="D10" i="6" s="1"/>
  <c r="N505" i="4"/>
  <c r="J505" i="4"/>
  <c r="K5" i="4"/>
  <c r="K505" i="4" s="1"/>
  <c r="L505" i="4" l="1"/>
  <c r="G505" i="4"/>
  <c r="O5" i="4"/>
  <c r="E37" i="6" l="1"/>
  <c r="C36" i="6"/>
  <c r="E34" i="6"/>
  <c r="C33" i="6"/>
  <c r="D37" i="6"/>
  <c r="B36" i="6"/>
  <c r="D34" i="6"/>
  <c r="B33" i="6"/>
  <c r="C37" i="6"/>
  <c r="E35" i="6"/>
  <c r="C34" i="6"/>
  <c r="O505" i="4"/>
  <c r="B14" i="5" s="1"/>
  <c r="B37" i="6"/>
  <c r="D35" i="6"/>
  <c r="B34" i="6"/>
  <c r="E36" i="6"/>
  <c r="C35" i="6"/>
  <c r="E33" i="6"/>
  <c r="D9" i="6"/>
  <c r="D36" i="6"/>
  <c r="B35" i="6"/>
  <c r="D33" i="6"/>
  <c r="D24" i="6"/>
  <c r="B16" i="5"/>
  <c r="B15" i="5" l="1"/>
  <c r="A4" i="6"/>
  <c r="E27" i="6"/>
  <c r="E24" i="6"/>
  <c r="E28" i="6"/>
  <c r="E29" i="6"/>
  <c r="E26" i="6"/>
  <c r="E25" i="6"/>
  <c r="D20" i="6"/>
  <c r="E18" i="6"/>
  <c r="E9" i="6"/>
  <c r="E13" i="6"/>
  <c r="E12" i="6"/>
  <c r="E14" i="6"/>
  <c r="E17" i="6"/>
  <c r="E19" i="6"/>
  <c r="E15" i="6"/>
  <c r="E10" i="6"/>
  <c r="E11" i="6"/>
  <c r="E16" i="6"/>
</calcChain>
</file>

<file path=xl/sharedStrings.xml><?xml version="1.0" encoding="utf-8"?>
<sst xmlns="http://schemas.openxmlformats.org/spreadsheetml/2006/main" count="307" uniqueCount="256">
  <si>
    <t>GUÍA DE USO  —  Calculadora de Coste de Parada Industrial  |  ER Ingeniería / SuitER</t>
  </si>
  <si>
    <t>Herramienta adaptada para bodegas, fábricas de piensos e industria agroalimentaria. Calcula el coste real de cada parada incluyendo todos los costes ocultos.</t>
  </si>
  <si>
    <t>PASO 1 — Configura tus parámetros de planta</t>
  </si>
  <si>
    <t>⚙️ Parámetros</t>
  </si>
  <si>
    <t>Rellena en AZUL: nombre de planta, sector, turnos, horas/turno y días laborables.</t>
  </si>
  <si>
    <t>Configura hasta 6 procesos/equipos: nombre, capacidad nominal, valor del producto, margen bruto y coste €/hora.</t>
  </si>
  <si>
    <t>Ajusta los costes de personal: operario, técnico, responsable de turno y subcontrata.</t>
  </si>
  <si>
    <t>Revisa los factores de penalización (benchmark sector agroalimentario): +30% energía arranque, +35% piezas urgentes, +5% merma rearranque.</t>
  </si>
  <si>
    <t>PASO 2 — Registra cada parada</t>
  </si>
  <si>
    <t>📋 Registro Paradas</t>
  </si>
  <si>
    <t>Una fila por incidencia. Rellena solo las celdas en AZUL.</t>
  </si>
  <si>
    <t>La duración (minutos y horas) se calcula automáticamente con la hora de inicio y fin.</t>
  </si>
  <si>
    <t>Usa los desplegables para Proceso/Equipo, Turno, Tipo de parada y Causa.</t>
  </si>
  <si>
    <t>Indica si la parada afectó a un lote activo (clave en alimentaria), si generó merma y si hubo técnico externo.</t>
  </si>
  <si>
    <t>En bodegas: especifica fase del proceso (fermentación, filtración, embotellado...).</t>
  </si>
  <si>
    <t>En fábricas de piensos: especifica etapa (recepción, molienda, dosificación, mezclado, granulación, expedición).</t>
  </si>
  <si>
    <t>PASO 3 — Consulta el coste calculado</t>
  </si>
  <si>
    <t>💶 Cálculo Coste</t>
  </si>
  <si>
    <t>Cada parada aparece desglosada en 6 componentes de coste:</t>
  </si>
  <si>
    <t xml:space="preserve">  • Producción perdida (uds/kg/litros × margen bruto del producto)</t>
  </si>
  <si>
    <t xml:space="preserve">  • Personal inactivo (operarios parados × tasa hora × duración)</t>
  </si>
  <si>
    <t xml:space="preserve">  • Mantenimiento (técnico interno + externo si aplica)</t>
  </si>
  <si>
    <t xml:space="preserve">  • Energía adicional en rearranque (+30% sobre consumo nominal)</t>
  </si>
  <si>
    <t xml:space="preserve">  • Merma de producto (si la parada compromete el lote activo)</t>
  </si>
  <si>
    <t xml:space="preserve">  • Penalización piezas urgentes (+35% vs precio normal)</t>
  </si>
  <si>
    <t>El COSTE TOTAL es el coste real completo, NO solo la producción parada.</t>
  </si>
  <si>
    <t>PASO 4 — Revisa métricas de fiabilidad</t>
  </si>
  <si>
    <t>📐 MTTR·MTBF·OEE</t>
  </si>
  <si>
    <t>Define el período de análisis. MTTR, MTBF, Disponibilidad y OEE se calculan solos.</t>
  </si>
  <si>
    <t>Introduce manualmente el Rendimiento real (%) y la Calidad (% uds buenas) de tu proceso.</t>
  </si>
  <si>
    <t>Referencia OEE sector agroalimentario:  ≥ 80% = buena gestión  |  &lt; 65% = requiere plan de acción</t>
  </si>
  <si>
    <t>PASO 5 — Usa el Dashboard para tomar decisiones</t>
  </si>
  <si>
    <t>📊 Dashboard</t>
  </si>
  <si>
    <t>Los KPI cards muestran de un vistazo: coste total, horas paradas, nº averías, OEE y MTTR medio.</t>
  </si>
  <si>
    <t>La tabla Pareto por causa identifica dónde actuar primero (Regla 80/20).</t>
  </si>
  <si>
    <t>El ranking por proceso/equipo muestra qué parte de la planta genera más pérdidas.</t>
  </si>
  <si>
    <t>El Top 5 paradas más costosas ayuda a priorizar investigación de causa raíz.</t>
  </si>
  <si>
    <t>PERSONALIZACIÓN</t>
  </si>
  <si>
    <t>Cambia los nombres de los 6 procesos en ⚙️ Parámetros y se actualizarán en todo el archivo.</t>
  </si>
  <si>
    <t>Añade más filas de registro copiando las existentes (las fórmulas se mantienen).</t>
  </si>
  <si>
    <t>Los factores de penalización son editables — ajústalos si conoces los datos reales de tu planta.</t>
  </si>
  <si>
    <t>Las causas de parada en los desplegables se pueden modificar editando las validaciones de datos.</t>
  </si>
  <si>
    <t>CONVENCIÓN DE COLORES</t>
  </si>
  <si>
    <t>Texto AZUL + fondo AMARILLO = celda de entrada manual</t>
  </si>
  <si>
    <t>Texto NEGRO + fondo AZUL CLARO = fórmula calculada (no editar)</t>
  </si>
  <si>
    <t>Texto VERDE = dato vinculado desde otra pestaña</t>
  </si>
  <si>
    <t>Borde GRUESO = total o KPI principal</t>
  </si>
  <si>
    <t>PARÁMETROS DE PLANTA  |  Configura una vez — todo el archivo se actualiza automáticamente</t>
  </si>
  <si>
    <t>📘  Celdas en AZUL = introduce tus datos  |  Celdas en NEGRO = calculadas  |  Basado en benchmarks del sector agroalimentario español</t>
  </si>
  <si>
    <t>1. DATOS GENERALES DE LA PLANTA</t>
  </si>
  <si>
    <t>Parámetro</t>
  </si>
  <si>
    <t>Valor</t>
  </si>
  <si>
    <t>Notas / Opciones</t>
  </si>
  <si>
    <t>Nombre de la planta / empresa</t>
  </si>
  <si>
    <t>Mi Bodega / Mi Fábrica de Piensos</t>
  </si>
  <si>
    <t>Texto identificativo</t>
  </si>
  <si>
    <t>Sector</t>
  </si>
  <si>
    <t>Bodega vinícola</t>
  </si>
  <si>
    <t>Bodega vinícola · Fábrica de piensos · Industria alimentaria · Agroindustria · Otro</t>
  </si>
  <si>
    <t>Responsable técnico</t>
  </si>
  <si>
    <t>Nombre Apellido</t>
  </si>
  <si>
    <t>Fecha actualización parámetros</t>
  </si>
  <si>
    <t>2025-01-01</t>
  </si>
  <si>
    <t>Fecha</t>
  </si>
  <si>
    <t>Turnos de trabajo por día</t>
  </si>
  <si>
    <t>Nº turnos (1/2/3)</t>
  </si>
  <si>
    <t>Horas por turno</t>
  </si>
  <si>
    <t>Horas</t>
  </si>
  <si>
    <t>Días laborables por semana</t>
  </si>
  <si>
    <t>Semanas laborables por año</t>
  </si>
  <si>
    <t>Excluye paradas de campaña planificadas</t>
  </si>
  <si>
    <t>HORAS PRODUCTIVAS (calculado automáticamente)</t>
  </si>
  <si>
    <t>Horas productivas por día</t>
  </si>
  <si>
    <t>Horas productivas por semana</t>
  </si>
  <si>
    <t>Horas productivas por año</t>
  </si>
  <si>
    <t>2. PROCESOS / EQUIPOS DE PLANTA  (renombra las filas según tu planta)</t>
  </si>
  <si>
    <t>ID Proceso / Equipo</t>
  </si>
  <si>
    <t>Capacidad nominal
(uds·kg·l / hora)</t>
  </si>
  <si>
    <t>Unidad de medida
(uds / kg / litros / lotes)</t>
  </si>
  <si>
    <t>Valor unitario
producto (€/ud)</t>
  </si>
  <si>
    <t>Margen bruto
unitario (€/ud)</t>
  </si>
  <si>
    <t>Coste operación
€/hora (sin personal)</t>
  </si>
  <si>
    <t>Línea embotellado / envasado</t>
  </si>
  <si>
    <t>uds/hora (botellas o envases)</t>
  </si>
  <si>
    <t>Fermentación / Depósitos</t>
  </si>
  <si>
    <t>litros/batch</t>
  </si>
  <si>
    <t>Dosificación / Mezclado</t>
  </si>
  <si>
    <t>kg/hora</t>
  </si>
  <si>
    <t>Molienda / Granulación</t>
  </si>
  <si>
    <t>Filtración / Clarificación</t>
  </si>
  <si>
    <t>litros/hora</t>
  </si>
  <si>
    <t>Expedición / Logística</t>
  </si>
  <si>
    <t>palés/hora</t>
  </si>
  <si>
    <t>3. COSTES DE PERSONAL  (coste total empresa, €/hora)</t>
  </si>
  <si>
    <t>Perfil</t>
  </si>
  <si>
    <t>Coste €/hora</t>
  </si>
  <si>
    <t>Incluye (referencia)</t>
  </si>
  <si>
    <t>Operario de producción</t>
  </si>
  <si>
    <t>Salario + SS empresa + EPI</t>
  </si>
  <si>
    <t>Técnico de proceso / calidad</t>
  </si>
  <si>
    <t>Salario + SS</t>
  </si>
  <si>
    <t>Técnico de mantenimiento (interno)</t>
  </si>
  <si>
    <t>Salario + SS + herramientas</t>
  </si>
  <si>
    <t>Responsable de turno / enólogo</t>
  </si>
  <si>
    <t>Técnico externo (subcontrata)</t>
  </si>
  <si>
    <t>Tarifa facturada — hora de intervención</t>
  </si>
  <si>
    <t>4. FACTORES DE PENALIZACIÓN  (basados en benchmarks industriales)</t>
  </si>
  <si>
    <t>Factor</t>
  </si>
  <si>
    <t>Descripción</t>
  </si>
  <si>
    <t>Sobreconsumo energético en arranque</t>
  </si>
  <si>
    <t>Arranques consumen ~30% más. Benchmark sector agroalimentario.</t>
  </si>
  <si>
    <t>Penalización piezas en emergencia</t>
  </si>
  <si>
    <t>Compras urgentes cuestan +35% vs. precio de stock normal.</t>
  </si>
  <si>
    <t>Horas extra recuperación producción</t>
  </si>
  <si>
    <t>Horas extra se pagan al 150% del coste normal.</t>
  </si>
  <si>
    <t>Merma estimada en rearranque (% prod.)</t>
  </si>
  <si>
    <t>5% de la capacidad nominal = merma al reiniciar. Ajusta según proceso.</t>
  </si>
  <si>
    <t>Factor ocultos adicionales (multiplicador)</t>
  </si>
  <si>
    <t>Buffer para costes no capturados (calidad, trazabilidad, admin). Investigación: coste real es 2-4× el directo.</t>
  </si>
  <si>
    <t>REGISTRO DE PARADAS  —  Una fila por incidencia  |  Celdas AZULES = entrada manual  |  NEGRAS = calculadas</t>
  </si>
  <si>
    <t>Sector agroalimentario: especifica siempre el proceso/equipo y si hay lote activo afectado — es clave para calcular el coste real de merma y trazabilidad.</t>
  </si>
  <si>
    <t>IDENTIFICACIÓN</t>
  </si>
  <si>
    <t>TIEMPO</t>
  </si>
  <si>
    <t>PROCESO &amp; LOTE</t>
  </si>
  <si>
    <t>PERSONAL</t>
  </si>
  <si>
    <t>CALIDAD &amp; LOTE</t>
  </si>
  <si>
    <t>Nº</t>
  </si>
  <si>
    <t>Proceso /
Equipo</t>
  </si>
  <si>
    <t>Turno</t>
  </si>
  <si>
    <t>Tipo de
Parada</t>
  </si>
  <si>
    <t>Hora
Inicio</t>
  </si>
  <si>
    <t>Hora
Fin</t>
  </si>
  <si>
    <t>Duración
(min)</t>
  </si>
  <si>
    <t>Duración
(h)</t>
  </si>
  <si>
    <t>Fase proceso
(detalle)</t>
  </si>
  <si>
    <t>Causa
Principal</t>
  </si>
  <si>
    <t>Subcausa /
Detalle</t>
  </si>
  <si>
    <t>Operarios
afectados</t>
  </si>
  <si>
    <t>¿Técnico
externo?</t>
  </si>
  <si>
    <t>¿Lote activo
afectado?</t>
  </si>
  <si>
    <t>¿Merma /
Reproceso?</t>
  </si>
  <si>
    <t>2025-01-15</t>
  </si>
  <si>
    <t>T1 Mañana</t>
  </si>
  <si>
    <t>Avería mecánica</t>
  </si>
  <si>
    <t>08:15</t>
  </si>
  <si>
    <t>09:45</t>
  </si>
  <si>
    <t>Embotellado / Envasado</t>
  </si>
  <si>
    <t>Fallo bomba / motor</t>
  </si>
  <si>
    <t>No</t>
  </si>
  <si>
    <t>Sí</t>
  </si>
  <si>
    <t>T2 Tarde</t>
  </si>
  <si>
    <t>Microparada (&lt;15 min)</t>
  </si>
  <si>
    <t>14:30</t>
  </si>
  <si>
    <t>14:45</t>
  </si>
  <si>
    <t>Fermentación</t>
  </si>
  <si>
    <t>Fallo sensor / PLC / SCADA</t>
  </si>
  <si>
    <t>Sonda temperatura desconectada</t>
  </si>
  <si>
    <t>2025-01-16</t>
  </si>
  <si>
    <t>Parada programada</t>
  </si>
  <si>
    <t>07:00</t>
  </si>
  <si>
    <t>08:00</t>
  </si>
  <si>
    <t>Mezclado / Amasado</t>
  </si>
  <si>
    <t>Mantenimiento preventivo</t>
  </si>
  <si>
    <t>PM semanal programado</t>
  </si>
  <si>
    <t>2025-01-17</t>
  </si>
  <si>
    <t>T3 Noche</t>
  </si>
  <si>
    <t>Avería eléctrica</t>
  </si>
  <si>
    <t>02:10</t>
  </si>
  <si>
    <t>05:20</t>
  </si>
  <si>
    <t>Variador de frecuencia — quemado</t>
  </si>
  <si>
    <t>CÁLCULO DE COSTE POR PARADA  —  Coste real completo (incluye costes ocultos)</t>
  </si>
  <si>
    <t>Fórmula: Coste Total = Producción Perdida + Personal Inactivo + Mantenimiento + Energía Rearranque + Merma/Reproceso + Penaliz. piezas urgentes  ×  Factor costes ocultos</t>
  </si>
  <si>
    <t>PRODUCCIÓN PERDIDA</t>
  </si>
  <si>
    <t>ENERGÍA</t>
  </si>
  <si>
    <t>MERMA &amp; LOTE</t>
  </si>
  <si>
    <t>PIEZAS URG.</t>
  </si>
  <si>
    <t>💰 COSTE TOTAL</t>
  </si>
  <si>
    <t>Proceso</t>
  </si>
  <si>
    <t>Tipo parada</t>
  </si>
  <si>
    <t>Uds/kg/l
no producidos</t>
  </si>
  <si>
    <t>€ Producción
perdida</t>
  </si>
  <si>
    <t>€ Personal
inactivo</t>
  </si>
  <si>
    <t>€ Mantenim.
(int+ext)</t>
  </si>
  <si>
    <t>kWh
adicionales</t>
  </si>
  <si>
    <t>€ Coste
energético</t>
  </si>
  <si>
    <t>€ Merma
producto</t>
  </si>
  <si>
    <t>€ Reproceso
estimado</t>
  </si>
  <si>
    <t>€ Piezas
urgentes</t>
  </si>
  <si>
    <t>COSTE TOTAL
PARADA (€)</t>
  </si>
  <si>
    <t>TOTALES PERÍODO</t>
  </si>
  <si>
    <t>MÉTRICAS DE FIABILIDAD  |  MTTR · MTBF · Disponibilidad · OEE</t>
  </si>
  <si>
    <t>MTTR = Tiempo Medio de Reparación  |  MTBF = Tiempo Medio Entre Fallos  |  Disponibilidad = MTBF / (MTBF + MTTR)  |  OEE = Disp × Rend × Calidad</t>
  </si>
  <si>
    <t>1. PERÍODO DE ANÁLISIS</t>
  </si>
  <si>
    <t>Fecha inicio período</t>
  </si>
  <si>
    <t>Fecha fin período</t>
  </si>
  <si>
    <t>2025-01-31</t>
  </si>
  <si>
    <t>Horas productivas del período (calculado)</t>
  </si>
  <si>
    <t>2. KPIs AUTOMÁTICOS DEL REGISTRO</t>
  </si>
  <si>
    <t>Total averías y microparadas (no programadas)</t>
  </si>
  <si>
    <t>uds</t>
  </si>
  <si>
    <t>Total horas parada no programada</t>
  </si>
  <si>
    <t>h</t>
  </si>
  <si>
    <t>Total horas parada programada</t>
  </si>
  <si>
    <t>Total horas de parada (todos tipos)</t>
  </si>
  <si>
    <t>Coste total período (€)</t>
  </si>
  <si>
    <t>€</t>
  </si>
  <si>
    <t>Coste promedio por avería (€)</t>
  </si>
  <si>
    <t>Parada más costosa (€)</t>
  </si>
  <si>
    <t>Lotes afectados (nº)</t>
  </si>
  <si>
    <t>lotes</t>
  </si>
  <si>
    <t>3. MTTR · MTBF · DISPONIBILIDAD</t>
  </si>
  <si>
    <t>MTTR — Tiempo Medio de Reparación</t>
  </si>
  <si>
    <t>MTBF — Tiempo Medio Entre Fallos</t>
  </si>
  <si>
    <t>Disponibilidad (%) = MTBF / (MTBF + MTTR)</t>
  </si>
  <si>
    <t>4. OEE  (Overall Equipment Effectiveness)</t>
  </si>
  <si>
    <t>Disponibilidad (auto — de MTTR/MTBF)</t>
  </si>
  <si>
    <t>Rendimiento real % vs capacidad nominal  ← edita tú</t>
  </si>
  <si>
    <t>Calidad % (uds buenas / total producido)  ← edita tú</t>
  </si>
  <si>
    <t>OEE = Disponibilidad × Rendimiento × Calidad</t>
  </si>
  <si>
    <t>REFERENCIA OEE — SECTOR AGROALIMENTARIO</t>
  </si>
  <si>
    <t>≥ 80%</t>
  </si>
  <si>
    <t>Buena gestión de planta (sector agroalimentario)</t>
  </si>
  <si>
    <t>65–79%</t>
  </si>
  <si>
    <t>Aceptable — hay margen de mejora significativo</t>
  </si>
  <si>
    <t>&lt; 65%</t>
  </si>
  <si>
    <t>Bajo — requiere plan de acción urgente con ER Ingeniería</t>
  </si>
  <si>
    <t>DASHBOARD  |  ANÁLISIS DE PARADAS Y COSTES  —  Agroalimentario / ER Ingeniería</t>
  </si>
  <si>
    <t>💰 COSTE TOTAL
PERÍODO</t>
  </si>
  <si>
    <t>⏱ HORAS
PARADAS</t>
  </si>
  <si>
    <t>🔢 AVERÍAS
REGISTRADAS</t>
  </si>
  <si>
    <t>📉 OEE
PLANTA</t>
  </si>
  <si>
    <t>🍷 LOTES
AFECTADOS</t>
  </si>
  <si>
    <t>PARETO: TOP CAUSAS DE PARADA (Frecuencia → Coste)</t>
  </si>
  <si>
    <t>Causa</t>
  </si>
  <si>
    <t>Nº Paradas</t>
  </si>
  <si>
    <t>Horas totales</t>
  </si>
  <si>
    <t>Coste total (€)</t>
  </si>
  <si>
    <t>% coste total</t>
  </si>
  <si>
    <t>Problema calidad materia prima</t>
  </si>
  <si>
    <t>Error operario</t>
  </si>
  <si>
    <t>Falta de material / insumo</t>
  </si>
  <si>
    <t>Pérdida de lote / contaminación</t>
  </si>
  <si>
    <t>Causa externa / proveedor</t>
  </si>
  <si>
    <t>Otro</t>
  </si>
  <si>
    <t>TOTAL</t>
  </si>
  <si>
    <t>PROCESOS / EQUIPOS CON MAYOR COSTE DE PARADA</t>
  </si>
  <si>
    <t>Proceso / Equipo</t>
  </si>
  <si>
    <t>TOP 5 PARADAS MÁS COSTOSAS</t>
  </si>
  <si>
    <t>Rank</t>
  </si>
  <si>
    <t>Tipo</t>
  </si>
  <si>
    <t>Coste (€)</t>
  </si>
  <si>
    <t>#1</t>
  </si>
  <si>
    <t>#2</t>
  </si>
  <si>
    <t>#3</t>
  </si>
  <si>
    <t>#4</t>
  </si>
  <si>
    <t>#5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</si>
</sst>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#,##0.0&quot; h&quot;"/>
    <numFmt numFmtId="165" formatCode="#,##0.00&quot; €&quot;"/>
    <numFmt numFmtId="166" formatCode="0.0"/>
    <numFmt numFmtId="167" formatCode="dd/mm/yy"/>
    <numFmt numFmtId="168" formatCode="0.00&quot; h&quot;"/>
    <numFmt numFmtId="169" formatCode="#,##0.0&quot; kWh&quot;"/>
    <numFmt numFmtId="170" formatCode="#,##0.0"/>
    <numFmt numFmtId="171" formatCode="0.00&quot; h/avería&quot;"/>
    <numFmt numFmtId="172" formatCode="0.0%"/>
    <numFmt numFmtId="173" formatCode="#,##0&quot; €&quot;"/>
  </numFmts>
  <fonts count="30" x14ac:knownFonts="1">
    <font>
      <sz val="11"/>
      <color theme="1"/>
      <name val="Calibri"/>
      <family val="2"/>
      <charset val="1"/>
    </font>
    <font>
      <b/>
      <sz val="13"/>
      <color rgb="FFFFFFFF"/>
      <name val="Arial"/>
      <charset val="1"/>
    </font>
    <font>
      <i/>
      <sz val="9"/>
      <color rgb="FF2E4A6B"/>
      <name val="Arial"/>
      <charset val="1"/>
    </font>
    <font>
      <b/>
      <sz val="10"/>
      <color rgb="FFFFFFFF"/>
      <name val="Arial"/>
      <charset val="1"/>
    </font>
    <font>
      <b/>
      <sz val="10"/>
      <color rgb="FF1A2B3C"/>
      <name val="Arial"/>
      <charset val="1"/>
    </font>
    <font>
      <sz val="9"/>
      <color rgb="FF1A2B3C"/>
      <name val="Arial"/>
      <charset val="1"/>
    </font>
    <font>
      <b/>
      <sz val="9"/>
      <color rgb="FFFFFFFF"/>
      <name val="Arial"/>
      <charset val="1"/>
    </font>
    <font>
      <b/>
      <sz val="9"/>
      <color rgb="FF1A2B3C"/>
      <name val="Arial"/>
      <charset val="1"/>
    </font>
    <font>
      <sz val="9"/>
      <color rgb="FF0000FF"/>
      <name val="Arial"/>
      <charset val="1"/>
    </font>
    <font>
      <i/>
      <sz val="8"/>
      <color rgb="FF888888"/>
      <name val="Arial"/>
      <charset val="1"/>
    </font>
    <font>
      <sz val="9"/>
      <color rgb="FF000000"/>
      <name val="Arial"/>
      <charset val="1"/>
    </font>
    <font>
      <b/>
      <sz val="8"/>
      <color rgb="FFFFFFFF"/>
      <name val="Arial"/>
      <charset val="1"/>
    </font>
    <font>
      <b/>
      <sz val="12"/>
      <color rgb="FFFFFFFF"/>
      <name val="Arial"/>
      <charset val="1"/>
    </font>
    <font>
      <i/>
      <sz val="8"/>
      <color rgb="FF2E4A6B"/>
      <name val="Arial"/>
      <charset val="1"/>
    </font>
    <font>
      <b/>
      <i/>
      <sz val="8"/>
      <color rgb="FFC0392B"/>
      <name val="Arial"/>
      <charset val="1"/>
    </font>
    <font>
      <b/>
      <sz val="9"/>
      <name val="Arial"/>
      <charset val="1"/>
    </font>
    <font>
      <b/>
      <sz val="9"/>
      <color rgb="FF000000"/>
      <name val="Arial"/>
      <charset val="1"/>
    </font>
    <font>
      <sz val="8"/>
      <color rgb="FF888888"/>
      <name val="Arial"/>
      <charset val="1"/>
    </font>
    <font>
      <b/>
      <sz val="10"/>
      <color rgb="FF000000"/>
      <name val="Arial"/>
      <charset val="1"/>
    </font>
    <font>
      <b/>
      <sz val="10"/>
      <color rgb="FF0000FF"/>
      <name val="Arial"/>
      <charset val="1"/>
    </font>
    <font>
      <b/>
      <sz val="11"/>
      <color rgb="FFFFFFFF"/>
      <name val="Arial"/>
      <charset val="1"/>
    </font>
    <font>
      <b/>
      <sz val="14"/>
      <color rgb="FFFFFFFF"/>
      <name val="Arial"/>
      <charset val="1"/>
    </font>
    <font>
      <sz val="9"/>
      <name val="Arial"/>
      <charset val="1"/>
    </font>
    <font>
      <b/>
      <sz val="15"/>
      <color rgb="FFFFFFFF"/>
      <name val="Arial"/>
      <charset val="1"/>
    </font>
    <font>
      <b/>
      <sz val="14"/>
      <color rgb="FFC0392B"/>
      <name val="Arial"/>
      <charset val="1"/>
    </font>
    <font>
      <b/>
      <sz val="14"/>
      <color rgb="FFE67E22"/>
      <name val="Arial"/>
      <charset val="1"/>
    </font>
    <font>
      <b/>
      <sz val="14"/>
      <color rgb="FF2E4A6B"/>
      <name val="Arial"/>
      <charset val="1"/>
    </font>
    <font>
      <b/>
      <sz val="14"/>
      <color rgb="FF1E8449"/>
      <name val="Arial"/>
      <charset val="1"/>
    </font>
    <font>
      <b/>
      <sz val="14"/>
      <color rgb="FF1A2B3C"/>
      <name val="Arial"/>
      <charset val="1"/>
    </font>
    <font>
      <b/>
      <sz val="11"/>
      <color rgb="FFC0392B"/>
      <name val="Arial"/>
      <charset val="1"/>
    </font>
  </fonts>
  <fills count="17">
    <fill>
      <patternFill patternType="none"/>
    </fill>
    <fill>
      <patternFill patternType="gray125"/>
    </fill>
    <fill>
      <patternFill patternType="solid">
        <fgColor rgb="FF1A2B3C"/>
        <bgColor rgb="FF003366"/>
      </patternFill>
    </fill>
    <fill>
      <patternFill patternType="solid">
        <fgColor rgb="FFEBF5FB"/>
        <bgColor rgb="FFE8F4FD"/>
      </patternFill>
    </fill>
    <fill>
      <patternFill patternType="solid">
        <fgColor rgb="FFC0392B"/>
        <bgColor rgb="FF993366"/>
      </patternFill>
    </fill>
    <fill>
      <patternFill patternType="solid">
        <fgColor rgb="FFFDE8E8"/>
        <bgColor rgb="FFFFF5F5"/>
      </patternFill>
    </fill>
    <fill>
      <patternFill patternType="solid">
        <fgColor rgb="FFFDFEFE"/>
        <bgColor rgb="FFFFFFFF"/>
      </patternFill>
    </fill>
    <fill>
      <patternFill patternType="solid">
        <fgColor rgb="FF2E4A6B"/>
        <bgColor rgb="FF1A2B3C"/>
      </patternFill>
    </fill>
    <fill>
      <patternFill patternType="solid">
        <fgColor rgb="FFFFFDE7"/>
        <bgColor rgb="FFFFF9E6"/>
      </patternFill>
    </fill>
    <fill>
      <patternFill patternType="solid">
        <fgColor rgb="FFE67E22"/>
        <bgColor rgb="FFFF8080"/>
      </patternFill>
    </fill>
    <fill>
      <patternFill patternType="solid">
        <fgColor rgb="FFE8F4FD"/>
        <bgColor rgb="FFEBF5FB"/>
      </patternFill>
    </fill>
    <fill>
      <patternFill patternType="solid">
        <fgColor rgb="FFFFF5F5"/>
        <bgColor rgb="FFFFF9E6"/>
      </patternFill>
    </fill>
    <fill>
      <patternFill patternType="solid">
        <fgColor rgb="FFFFF9E6"/>
        <bgColor rgb="FFFFFDE7"/>
      </patternFill>
    </fill>
    <fill>
      <patternFill patternType="solid">
        <fgColor rgb="FFD5F5E3"/>
        <bgColor rgb="FFE8F4FD"/>
      </patternFill>
    </fill>
    <fill>
      <patternFill patternType="solid">
        <fgColor rgb="FF95A5A6"/>
        <bgColor rgb="FF888888"/>
      </patternFill>
    </fill>
    <fill>
      <patternFill patternType="solid">
        <fgColor rgb="FF1E8449"/>
        <bgColor rgb="FF008080"/>
      </patternFill>
    </fill>
    <fill>
      <patternFill patternType="solid">
        <fgColor rgb="FFD4AC0D"/>
        <bgColor rgb="FFFFCC00"/>
      </patternFill>
    </fill>
  </fills>
  <borders count="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medium">
        <color rgb="FF1A2B3C"/>
      </left>
      <right style="medium">
        <color rgb="FF1A2B3C"/>
      </right>
      <top style="medium">
        <color rgb="FF1A2B3C"/>
      </top>
      <bottom style="medium">
        <color rgb="FF1A2B3C"/>
      </bottom>
      <diagonal/>
    </border>
    <border>
      <left style="medium">
        <color rgb="FF1A2B3C"/>
      </left>
      <right/>
      <top style="medium">
        <color rgb="FF1A2B3C"/>
      </top>
      <bottom style="medium">
        <color rgb="FF1A2B3C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4" fillId="11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1" fillId="4" borderId="2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6" fillId="9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  <xf numFmtId="0" fontId="3" fillId="7" borderId="2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14" fontId="8" fillId="8" borderId="1" xfId="0" applyNumberFormat="1" applyFont="1" applyFill="1" applyBorder="1" applyAlignment="1">
      <alignment horizontal="left" vertical="center" wrapText="1"/>
    </xf>
    <xf numFmtId="164" fontId="10" fillId="10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left" vertical="center" wrapText="1"/>
    </xf>
    <xf numFmtId="165" fontId="8" fillId="8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2" fontId="8" fillId="8" borderId="1" xfId="0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14" fontId="8" fillId="8" borderId="1" xfId="0" applyNumberFormat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166" fontId="10" fillId="10" borderId="1" xfId="0" applyNumberFormat="1" applyFont="1" applyFill="1" applyBorder="1" applyAlignment="1">
      <alignment horizontal="right" vertical="center"/>
    </xf>
    <xf numFmtId="2" fontId="10" fillId="10" borderId="1" xfId="0" applyNumberFormat="1" applyFont="1" applyFill="1" applyBorder="1" applyAlignment="1">
      <alignment horizontal="right" vertical="center"/>
    </xf>
    <xf numFmtId="0" fontId="8" fillId="8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4" fontId="8" fillId="8" borderId="1" xfId="0" applyNumberFormat="1" applyFont="1" applyFill="1" applyBorder="1"/>
    <xf numFmtId="0" fontId="8" fillId="8" borderId="1" xfId="0" applyFont="1" applyFill="1" applyBorder="1"/>
    <xf numFmtId="0" fontId="11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167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/>
    </xf>
    <xf numFmtId="168" fontId="10" fillId="10" borderId="1" xfId="0" applyNumberFormat="1" applyFont="1" applyFill="1" applyBorder="1" applyAlignment="1">
      <alignment horizontal="right" vertical="center"/>
    </xf>
    <xf numFmtId="3" fontId="10" fillId="10" borderId="1" xfId="0" applyNumberFormat="1" applyFont="1" applyFill="1" applyBorder="1" applyAlignment="1">
      <alignment horizontal="right" vertical="center"/>
    </xf>
    <xf numFmtId="165" fontId="10" fillId="11" borderId="1" xfId="0" applyNumberFormat="1" applyFont="1" applyFill="1" applyBorder="1" applyAlignment="1">
      <alignment horizontal="right" vertical="center"/>
    </xf>
    <xf numFmtId="165" fontId="10" fillId="12" borderId="1" xfId="0" applyNumberFormat="1" applyFont="1" applyFill="1" applyBorder="1" applyAlignment="1">
      <alignment horizontal="right" vertical="center"/>
    </xf>
    <xf numFmtId="169" fontId="10" fillId="10" borderId="1" xfId="0" applyNumberFormat="1" applyFont="1" applyFill="1" applyBorder="1" applyAlignment="1">
      <alignment horizontal="right" vertical="center"/>
    </xf>
    <xf numFmtId="165" fontId="10" fillId="10" borderId="1" xfId="0" applyNumberFormat="1" applyFont="1" applyFill="1" applyBorder="1" applyAlignment="1">
      <alignment horizontal="right" vertical="center"/>
    </xf>
    <xf numFmtId="165" fontId="6" fillId="4" borderId="3" xfId="0" applyNumberFormat="1" applyFont="1" applyFill="1" applyBorder="1" applyAlignment="1">
      <alignment horizontal="right" vertical="center"/>
    </xf>
    <xf numFmtId="165" fontId="3" fillId="2" borderId="3" xfId="0" applyNumberFormat="1" applyFont="1" applyFill="1" applyBorder="1" applyAlignment="1">
      <alignment horizontal="right" vertical="center"/>
    </xf>
    <xf numFmtId="165" fontId="3" fillId="4" borderId="3" xfId="0" applyNumberFormat="1" applyFont="1" applyFill="1" applyBorder="1" applyAlignment="1">
      <alignment horizontal="right" vertical="center"/>
    </xf>
    <xf numFmtId="0" fontId="15" fillId="3" borderId="1" xfId="0" applyFont="1" applyFill="1" applyBorder="1"/>
    <xf numFmtId="170" fontId="16" fillId="10" borderId="1" xfId="0" applyNumberFormat="1" applyFont="1" applyFill="1" applyBorder="1" applyAlignment="1">
      <alignment horizontal="right" vertical="center"/>
    </xf>
    <xf numFmtId="0" fontId="17" fillId="0" borderId="1" xfId="0" applyFont="1" applyBorder="1"/>
    <xf numFmtId="4" fontId="16" fillId="10" borderId="1" xfId="0" applyNumberFormat="1" applyFont="1" applyFill="1" applyBorder="1" applyAlignment="1">
      <alignment horizontal="right" vertical="center"/>
    </xf>
    <xf numFmtId="171" fontId="16" fillId="10" borderId="1" xfId="0" applyNumberFormat="1" applyFont="1" applyFill="1" applyBorder="1" applyAlignment="1">
      <alignment horizontal="right" vertical="center"/>
    </xf>
    <xf numFmtId="172" fontId="16" fillId="13" borderId="1" xfId="0" applyNumberFormat="1" applyFont="1" applyFill="1" applyBorder="1" applyAlignment="1">
      <alignment horizontal="right" vertical="center"/>
    </xf>
    <xf numFmtId="172" fontId="18" fillId="13" borderId="1" xfId="0" applyNumberFormat="1" applyFont="1" applyFill="1" applyBorder="1" applyAlignment="1">
      <alignment horizontal="right"/>
    </xf>
    <xf numFmtId="172" fontId="19" fillId="8" borderId="1" xfId="0" applyNumberFormat="1" applyFont="1" applyFill="1" applyBorder="1" applyAlignment="1">
      <alignment horizontal="right"/>
    </xf>
    <xf numFmtId="0" fontId="20" fillId="2" borderId="3" xfId="0" applyFont="1" applyFill="1" applyBorder="1" applyAlignment="1">
      <alignment horizontal="left" vertical="center"/>
    </xf>
    <xf numFmtId="172" fontId="21" fillId="2" borderId="3" xfId="0" applyNumberFormat="1" applyFont="1" applyFill="1" applyBorder="1" applyAlignment="1">
      <alignment horizontal="right"/>
    </xf>
    <xf numFmtId="0" fontId="3" fillId="15" borderId="1" xfId="0" applyFont="1" applyFill="1" applyBorder="1" applyAlignment="1">
      <alignment horizontal="center"/>
    </xf>
    <xf numFmtId="0" fontId="22" fillId="3" borderId="1" xfId="0" applyFont="1" applyFill="1" applyBorder="1"/>
    <xf numFmtId="0" fontId="3" fillId="16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3" fontId="10" fillId="10" borderId="1" xfId="0" applyNumberFormat="1" applyFont="1" applyFill="1" applyBorder="1" applyAlignment="1">
      <alignment horizontal="center"/>
    </xf>
    <xf numFmtId="170" fontId="10" fillId="10" borderId="1" xfId="0" applyNumberFormat="1" applyFont="1" applyFill="1" applyBorder="1" applyAlignment="1">
      <alignment horizontal="right" vertical="center"/>
    </xf>
    <xf numFmtId="172" fontId="10" fillId="10" borderId="1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/>
    </xf>
    <xf numFmtId="170" fontId="3" fillId="2" borderId="3" xfId="0" applyNumberFormat="1" applyFont="1" applyFill="1" applyBorder="1" applyAlignment="1">
      <alignment horizontal="right" vertical="center"/>
    </xf>
    <xf numFmtId="167" fontId="10" fillId="3" borderId="1" xfId="0" applyNumberFormat="1" applyFont="1" applyFill="1" applyBorder="1" applyAlignment="1">
      <alignment horizontal="right" vertical="center"/>
    </xf>
    <xf numFmtId="165" fontId="29" fillId="6" borderId="1" xfId="0" applyNumberFormat="1" applyFont="1" applyFill="1" applyBorder="1" applyAlignment="1">
      <alignment horizontal="right"/>
    </xf>
    <xf numFmtId="0" fontId="3" fillId="9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15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3" fontId="24" fillId="6" borderId="4" xfId="0" applyNumberFormat="1" applyFont="1" applyFill="1" applyBorder="1" applyAlignment="1">
      <alignment horizontal="center" vertical="center"/>
    </xf>
    <xf numFmtId="164" fontId="25" fillId="6" borderId="4" xfId="0" applyNumberFormat="1" applyFont="1" applyFill="1" applyBorder="1" applyAlignment="1">
      <alignment horizontal="center" vertical="center"/>
    </xf>
    <xf numFmtId="3" fontId="26" fillId="6" borderId="4" xfId="0" applyNumberFormat="1" applyFont="1" applyFill="1" applyBorder="1" applyAlignment="1">
      <alignment horizontal="center" vertical="center"/>
    </xf>
    <xf numFmtId="172" fontId="27" fillId="6" borderId="4" xfId="0" applyNumberFormat="1" applyFont="1" applyFill="1" applyBorder="1" applyAlignment="1">
      <alignment horizontal="center" vertical="center"/>
    </xf>
    <xf numFmtId="3" fontId="28" fillId="6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FFDE7"/>
      <rgbColor rgb="FFE8F4FD"/>
      <rgbColor rgb="FF660066"/>
      <rgbColor rgb="FFFF8080"/>
      <rgbColor rgb="FF0066CC"/>
      <rgbColor rgb="FFFFF5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5FB"/>
      <rgbColor rgb="FFD5F5E3"/>
      <rgbColor rgb="FFFFF9E6"/>
      <rgbColor rgb="FFFDFEFE"/>
      <rgbColor rgb="FFFF99CC"/>
      <rgbColor rgb="FFCC99FF"/>
      <rgbColor rgb="FFFDE8E8"/>
      <rgbColor rgb="FF3366FF"/>
      <rgbColor rgb="FF33CCCC"/>
      <rgbColor rgb="FF99CC00"/>
      <rgbColor rgb="FFFFCC00"/>
      <rgbColor rgb="FFD4AC0D"/>
      <rgbColor rgb="FFE67E22"/>
      <rgbColor rgb="FF666699"/>
      <rgbColor rgb="FF95A5A6"/>
      <rgbColor rgb="FF003366"/>
      <rgbColor rgb="FF1E8449"/>
      <rgbColor rgb="FF003300"/>
      <rgbColor rgb="FF333300"/>
      <rgbColor rgb="FFC0392B"/>
      <rgbColor rgb="FF993366"/>
      <rgbColor rgb="FF2E4A6B"/>
      <rgbColor rgb="FF1A2B3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5"/>
  <sheetViews>
    <sheetView showGridLines="0" tabSelected="1" zoomScaleNormal="100" workbookViewId="0"/>
  </sheetViews>
  <sheetFormatPr baseColWidth="10" defaultColWidth="8.7109375" defaultRowHeight="15" x14ac:dyDescent="0.25"/>
  <cols>
    <col min="1" max="1" width="3" customWidth="1"/>
    <col min="2" max="2" width="52" customWidth="1"/>
    <col min="3" max="3" width="48" customWidth="1"/>
  </cols>
  <sheetData>
    <row r="1" spans="2:3" ht="48" customHeight="1" x14ac:dyDescent="0.25">
      <c r="B1" s="14" t="s">
        <v>0</v>
      </c>
      <c r="C1" s="14"/>
    </row>
    <row r="2" spans="2:3" ht="30" customHeight="1" x14ac:dyDescent="0.25">
      <c r="B2" s="13" t="s">
        <v>1</v>
      </c>
      <c r="C2" s="13"/>
    </row>
    <row r="3" spans="2:3" ht="6.75" customHeight="1" x14ac:dyDescent="0.25"/>
    <row r="4" spans="2:3" ht="27.75" customHeight="1" x14ac:dyDescent="0.25">
      <c r="B4" s="15" t="s">
        <v>2</v>
      </c>
      <c r="C4" s="16" t="s">
        <v>3</v>
      </c>
    </row>
    <row r="5" spans="2:3" ht="45.75" customHeight="1" x14ac:dyDescent="0.25">
      <c r="B5" s="17" t="s">
        <v>4</v>
      </c>
      <c r="C5" s="17" t="s">
        <v>5</v>
      </c>
    </row>
    <row r="6" spans="2:3" ht="58.5" customHeight="1" x14ac:dyDescent="0.25">
      <c r="B6" s="17" t="s">
        <v>6</v>
      </c>
      <c r="C6" s="17" t="s">
        <v>7</v>
      </c>
    </row>
    <row r="7" spans="2:3" ht="6.75" customHeight="1" x14ac:dyDescent="0.25"/>
    <row r="8" spans="2:3" ht="27.75" customHeight="1" x14ac:dyDescent="0.25">
      <c r="B8" s="15" t="s">
        <v>8</v>
      </c>
      <c r="C8" s="16" t="s">
        <v>9</v>
      </c>
    </row>
    <row r="9" spans="2:3" ht="27.75" customHeight="1" x14ac:dyDescent="0.25">
      <c r="B9" s="17" t="s">
        <v>10</v>
      </c>
      <c r="C9" s="17" t="s">
        <v>11</v>
      </c>
    </row>
    <row r="10" spans="2:3" ht="27.75" customHeight="1" x14ac:dyDescent="0.25">
      <c r="B10" s="17" t="s">
        <v>12</v>
      </c>
      <c r="C10" s="17" t="s">
        <v>13</v>
      </c>
    </row>
    <row r="11" spans="2:3" ht="27.75" customHeight="1" x14ac:dyDescent="0.25">
      <c r="B11" s="17" t="s">
        <v>14</v>
      </c>
      <c r="C11" s="17" t="s">
        <v>15</v>
      </c>
    </row>
    <row r="12" spans="2:3" ht="6.75" customHeight="1" x14ac:dyDescent="0.25"/>
    <row r="13" spans="2:3" ht="27.75" customHeight="1" x14ac:dyDescent="0.25">
      <c r="B13" s="15" t="s">
        <v>16</v>
      </c>
      <c r="C13" s="16" t="s">
        <v>17</v>
      </c>
    </row>
    <row r="14" spans="2:3" ht="27.75" customHeight="1" x14ac:dyDescent="0.25">
      <c r="B14" s="17" t="s">
        <v>18</v>
      </c>
      <c r="C14" s="17"/>
    </row>
    <row r="15" spans="2:3" ht="27.75" customHeight="1" x14ac:dyDescent="0.25">
      <c r="B15" s="17" t="s">
        <v>19</v>
      </c>
      <c r="C15" s="17" t="s">
        <v>20</v>
      </c>
    </row>
    <row r="16" spans="2:3" ht="27.75" customHeight="1" x14ac:dyDescent="0.25">
      <c r="B16" s="17" t="s">
        <v>21</v>
      </c>
      <c r="C16" s="17" t="s">
        <v>22</v>
      </c>
    </row>
    <row r="17" spans="2:3" ht="27.75" customHeight="1" x14ac:dyDescent="0.25">
      <c r="B17" s="17" t="s">
        <v>23</v>
      </c>
      <c r="C17" s="17" t="s">
        <v>24</v>
      </c>
    </row>
    <row r="18" spans="2:3" ht="27.75" customHeight="1" x14ac:dyDescent="0.25">
      <c r="B18" s="17" t="s">
        <v>25</v>
      </c>
      <c r="C18" s="17"/>
    </row>
    <row r="19" spans="2:3" ht="6.75" customHeight="1" x14ac:dyDescent="0.25"/>
    <row r="20" spans="2:3" ht="27.75" customHeight="1" x14ac:dyDescent="0.25">
      <c r="B20" s="15" t="s">
        <v>26</v>
      </c>
      <c r="C20" s="16" t="s">
        <v>27</v>
      </c>
    </row>
    <row r="21" spans="2:3" ht="27.75" customHeight="1" x14ac:dyDescent="0.25">
      <c r="B21" s="17" t="s">
        <v>28</v>
      </c>
      <c r="C21" s="17" t="s">
        <v>29</v>
      </c>
    </row>
    <row r="22" spans="2:3" ht="27.75" customHeight="1" x14ac:dyDescent="0.25">
      <c r="B22" s="17" t="s">
        <v>30</v>
      </c>
      <c r="C22" s="17"/>
    </row>
    <row r="23" spans="2:3" ht="6.75" customHeight="1" x14ac:dyDescent="0.25"/>
    <row r="24" spans="2:3" ht="27.75" customHeight="1" x14ac:dyDescent="0.25">
      <c r="B24" s="15" t="s">
        <v>31</v>
      </c>
      <c r="C24" s="16" t="s">
        <v>32</v>
      </c>
    </row>
    <row r="25" spans="2:3" ht="27.75" customHeight="1" x14ac:dyDescent="0.25">
      <c r="B25" s="17" t="s">
        <v>33</v>
      </c>
      <c r="C25" s="17"/>
    </row>
    <row r="26" spans="2:3" ht="27.75" customHeight="1" x14ac:dyDescent="0.25">
      <c r="B26" s="17" t="s">
        <v>34</v>
      </c>
      <c r="C26" s="17" t="s">
        <v>35</v>
      </c>
    </row>
    <row r="27" spans="2:3" ht="27.75" customHeight="1" x14ac:dyDescent="0.25">
      <c r="B27" s="17" t="s">
        <v>36</v>
      </c>
      <c r="C27" s="17"/>
    </row>
    <row r="28" spans="2:3" ht="6.75" customHeight="1" x14ac:dyDescent="0.25"/>
    <row r="29" spans="2:3" ht="27.75" customHeight="1" x14ac:dyDescent="0.25">
      <c r="B29" s="12" t="s">
        <v>37</v>
      </c>
      <c r="C29" s="12"/>
    </row>
    <row r="30" spans="2:3" ht="27.75" customHeight="1" x14ac:dyDescent="0.25">
      <c r="B30" s="17" t="s">
        <v>38</v>
      </c>
      <c r="C30" s="17" t="s">
        <v>39</v>
      </c>
    </row>
    <row r="31" spans="2:3" ht="27.75" customHeight="1" x14ac:dyDescent="0.25">
      <c r="B31" s="17" t="s">
        <v>40</v>
      </c>
      <c r="C31" s="17" t="s">
        <v>41</v>
      </c>
    </row>
    <row r="32" spans="2:3" ht="6.75" customHeight="1" x14ac:dyDescent="0.25"/>
    <row r="33" spans="2:3" ht="27.75" customHeight="1" x14ac:dyDescent="0.25">
      <c r="B33" s="12" t="s">
        <v>42</v>
      </c>
      <c r="C33" s="12"/>
    </row>
    <row r="34" spans="2:3" ht="27.75" customHeight="1" x14ac:dyDescent="0.25">
      <c r="B34" s="17" t="s">
        <v>43</v>
      </c>
      <c r="C34" s="18" t="s">
        <v>44</v>
      </c>
    </row>
    <row r="35" spans="2:3" ht="27.75" customHeight="1" x14ac:dyDescent="0.25">
      <c r="B35" s="17" t="s">
        <v>45</v>
      </c>
      <c r="C35" s="18" t="s">
        <v>46</v>
      </c>
    </row>
  </sheetData>
  <mergeCells count="4">
    <mergeCell ref="B1:C1"/>
    <mergeCell ref="B2:C2"/>
    <mergeCell ref="B29:C29"/>
    <mergeCell ref="B33:C3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3"/>
  <sheetViews>
    <sheetView showGridLines="0" zoomScaleNormal="100" workbookViewId="0"/>
  </sheetViews>
  <sheetFormatPr baseColWidth="10" defaultColWidth="8.7109375" defaultRowHeight="15" x14ac:dyDescent="0.25"/>
  <cols>
    <col min="1" max="1" width="32" customWidth="1"/>
    <col min="2" max="2" width="20" customWidth="1"/>
    <col min="3" max="3" width="48" customWidth="1"/>
    <col min="4" max="4" width="12" customWidth="1"/>
    <col min="5" max="5" width="14" customWidth="1"/>
    <col min="6" max="6" width="18" customWidth="1"/>
  </cols>
  <sheetData>
    <row r="1" spans="1:6" ht="42" customHeight="1" x14ac:dyDescent="0.25">
      <c r="A1" s="14" t="s">
        <v>47</v>
      </c>
      <c r="B1" s="14"/>
      <c r="C1" s="14"/>
      <c r="D1" s="14"/>
      <c r="E1" s="14"/>
      <c r="F1" s="14"/>
    </row>
    <row r="2" spans="1:6" x14ac:dyDescent="0.25">
      <c r="A2" s="11" t="s">
        <v>48</v>
      </c>
      <c r="B2" s="11"/>
      <c r="C2" s="11"/>
      <c r="D2" s="11"/>
      <c r="E2" s="11"/>
      <c r="F2" s="11"/>
    </row>
    <row r="4" spans="1:6" ht="15" customHeight="1" x14ac:dyDescent="0.25">
      <c r="A4" s="10" t="s">
        <v>49</v>
      </c>
      <c r="B4" s="10"/>
      <c r="C4" s="10"/>
      <c r="D4" s="10"/>
      <c r="E4" s="10"/>
    </row>
    <row r="5" spans="1:6" x14ac:dyDescent="0.25">
      <c r="A5" s="19" t="s">
        <v>50</v>
      </c>
      <c r="B5" s="19" t="s">
        <v>51</v>
      </c>
      <c r="C5" s="19" t="s">
        <v>52</v>
      </c>
    </row>
    <row r="6" spans="1:6" ht="24" x14ac:dyDescent="0.25">
      <c r="A6" s="20" t="s">
        <v>53</v>
      </c>
      <c r="B6" s="21" t="s">
        <v>54</v>
      </c>
      <c r="C6" s="22" t="s">
        <v>55</v>
      </c>
    </row>
    <row r="7" spans="1:6" ht="22.5" x14ac:dyDescent="0.25">
      <c r="A7" s="20" t="s">
        <v>56</v>
      </c>
      <c r="B7" s="21" t="s">
        <v>57</v>
      </c>
      <c r="C7" s="22" t="s">
        <v>58</v>
      </c>
    </row>
    <row r="8" spans="1:6" x14ac:dyDescent="0.25">
      <c r="A8" s="20" t="s">
        <v>59</v>
      </c>
      <c r="B8" s="21" t="s">
        <v>60</v>
      </c>
      <c r="C8" s="22"/>
    </row>
    <row r="9" spans="1:6" x14ac:dyDescent="0.25">
      <c r="A9" s="20" t="s">
        <v>61</v>
      </c>
      <c r="B9" s="23" t="s">
        <v>62</v>
      </c>
      <c r="C9" s="22" t="s">
        <v>63</v>
      </c>
    </row>
    <row r="10" spans="1:6" x14ac:dyDescent="0.25">
      <c r="A10" s="20" t="s">
        <v>64</v>
      </c>
      <c r="B10" s="21">
        <v>2</v>
      </c>
      <c r="C10" s="22" t="s">
        <v>65</v>
      </c>
    </row>
    <row r="11" spans="1:6" x14ac:dyDescent="0.25">
      <c r="A11" s="20" t="s">
        <v>66</v>
      </c>
      <c r="B11" s="21">
        <v>8</v>
      </c>
      <c r="C11" s="22" t="s">
        <v>67</v>
      </c>
    </row>
    <row r="12" spans="1:6" x14ac:dyDescent="0.25">
      <c r="A12" s="20" t="s">
        <v>68</v>
      </c>
      <c r="B12" s="21">
        <v>5</v>
      </c>
      <c r="C12" s="22"/>
    </row>
    <row r="13" spans="1:6" x14ac:dyDescent="0.25">
      <c r="A13" s="20" t="s">
        <v>69</v>
      </c>
      <c r="B13" s="21">
        <v>48</v>
      </c>
      <c r="C13" s="22" t="s">
        <v>70</v>
      </c>
    </row>
    <row r="15" spans="1:6" ht="15" customHeight="1" x14ac:dyDescent="0.25">
      <c r="A15" s="9" t="s">
        <v>71</v>
      </c>
      <c r="B15" s="9"/>
      <c r="C15" s="9"/>
      <c r="D15" s="9"/>
      <c r="E15" s="9"/>
    </row>
    <row r="16" spans="1:6" x14ac:dyDescent="0.25">
      <c r="A16" s="20" t="s">
        <v>72</v>
      </c>
      <c r="B16" s="24">
        <f>B10*B11</f>
        <v>16</v>
      </c>
    </row>
    <row r="17" spans="1:6" x14ac:dyDescent="0.25">
      <c r="A17" s="20" t="s">
        <v>73</v>
      </c>
      <c r="B17" s="24">
        <f>B16*B12</f>
        <v>80</v>
      </c>
    </row>
    <row r="18" spans="1:6" x14ac:dyDescent="0.25">
      <c r="A18" s="20" t="s">
        <v>74</v>
      </c>
      <c r="B18" s="24">
        <f>B17*B13</f>
        <v>3840</v>
      </c>
    </row>
    <row r="20" spans="1:6" ht="15" customHeight="1" x14ac:dyDescent="0.25">
      <c r="A20" s="10" t="s">
        <v>75</v>
      </c>
      <c r="B20" s="10"/>
      <c r="C20" s="10"/>
      <c r="D20" s="10"/>
      <c r="E20" s="10"/>
      <c r="F20" s="10"/>
    </row>
    <row r="21" spans="1:6" ht="31.5" customHeight="1" x14ac:dyDescent="0.25">
      <c r="A21" s="25" t="s">
        <v>76</v>
      </c>
      <c r="B21" s="25" t="s">
        <v>77</v>
      </c>
      <c r="C21" s="25" t="s">
        <v>78</v>
      </c>
      <c r="D21" s="25" t="s">
        <v>79</v>
      </c>
      <c r="E21" s="25" t="s">
        <v>80</v>
      </c>
      <c r="F21" s="25" t="s">
        <v>81</v>
      </c>
    </row>
    <row r="22" spans="1:6" x14ac:dyDescent="0.25">
      <c r="A22" s="20" t="s">
        <v>82</v>
      </c>
      <c r="B22" s="21">
        <v>1200</v>
      </c>
      <c r="C22" s="21" t="s">
        <v>83</v>
      </c>
      <c r="D22" s="26">
        <v>2.8</v>
      </c>
      <c r="E22" s="26">
        <v>0.95</v>
      </c>
      <c r="F22" s="26">
        <v>85</v>
      </c>
    </row>
    <row r="23" spans="1:6" x14ac:dyDescent="0.25">
      <c r="A23" s="20" t="s">
        <v>84</v>
      </c>
      <c r="B23" s="21">
        <v>5000</v>
      </c>
      <c r="C23" s="21" t="s">
        <v>85</v>
      </c>
      <c r="D23" s="26">
        <v>0.4</v>
      </c>
      <c r="E23" s="26">
        <v>0.18</v>
      </c>
      <c r="F23" s="26">
        <v>45</v>
      </c>
    </row>
    <row r="24" spans="1:6" x14ac:dyDescent="0.25">
      <c r="A24" s="20" t="s">
        <v>86</v>
      </c>
      <c r="B24" s="21">
        <v>8000</v>
      </c>
      <c r="C24" s="21" t="s">
        <v>87</v>
      </c>
      <c r="D24" s="26">
        <v>0.15</v>
      </c>
      <c r="E24" s="26">
        <v>0.06</v>
      </c>
      <c r="F24" s="26">
        <v>110</v>
      </c>
    </row>
    <row r="25" spans="1:6" x14ac:dyDescent="0.25">
      <c r="A25" s="20" t="s">
        <v>88</v>
      </c>
      <c r="B25" s="21">
        <v>6000</v>
      </c>
      <c r="C25" s="21" t="s">
        <v>87</v>
      </c>
      <c r="D25" s="26">
        <v>0.12</v>
      </c>
      <c r="E25" s="26">
        <v>0.05</v>
      </c>
      <c r="F25" s="26">
        <v>95</v>
      </c>
    </row>
    <row r="26" spans="1:6" x14ac:dyDescent="0.25">
      <c r="A26" s="20" t="s">
        <v>89</v>
      </c>
      <c r="B26" s="21">
        <v>3000</v>
      </c>
      <c r="C26" s="21" t="s">
        <v>90</v>
      </c>
      <c r="D26" s="26">
        <v>0.35</v>
      </c>
      <c r="E26" s="26">
        <v>0.14000000000000001</v>
      </c>
      <c r="F26" s="26">
        <v>55</v>
      </c>
    </row>
    <row r="27" spans="1:6" x14ac:dyDescent="0.25">
      <c r="A27" s="20" t="s">
        <v>91</v>
      </c>
      <c r="B27" s="21">
        <v>500</v>
      </c>
      <c r="C27" s="21" t="s">
        <v>92</v>
      </c>
      <c r="D27" s="26">
        <v>12</v>
      </c>
      <c r="E27" s="26">
        <v>3.5</v>
      </c>
      <c r="F27" s="26">
        <v>40</v>
      </c>
    </row>
    <row r="29" spans="1:6" ht="15" customHeight="1" x14ac:dyDescent="0.25">
      <c r="A29" s="10" t="s">
        <v>93</v>
      </c>
      <c r="B29" s="10"/>
      <c r="C29" s="10"/>
      <c r="D29" s="10"/>
    </row>
    <row r="30" spans="1:6" x14ac:dyDescent="0.25">
      <c r="A30" s="25" t="s">
        <v>94</v>
      </c>
      <c r="B30" s="25" t="s">
        <v>95</v>
      </c>
      <c r="C30" s="25" t="s">
        <v>96</v>
      </c>
      <c r="D30" s="25"/>
    </row>
    <row r="31" spans="1:6" x14ac:dyDescent="0.25">
      <c r="A31" s="20" t="s">
        <v>97</v>
      </c>
      <c r="B31" s="27">
        <v>18</v>
      </c>
      <c r="C31" s="28" t="s">
        <v>98</v>
      </c>
    </row>
    <row r="32" spans="1:6" x14ac:dyDescent="0.25">
      <c r="A32" s="20" t="s">
        <v>99</v>
      </c>
      <c r="B32" s="27">
        <v>28</v>
      </c>
      <c r="C32" s="28" t="s">
        <v>100</v>
      </c>
    </row>
    <row r="33" spans="1:4" x14ac:dyDescent="0.25">
      <c r="A33" s="20" t="s">
        <v>101</v>
      </c>
      <c r="B33" s="27">
        <v>35</v>
      </c>
      <c r="C33" s="28" t="s">
        <v>102</v>
      </c>
    </row>
    <row r="34" spans="1:4" x14ac:dyDescent="0.25">
      <c r="A34" s="20" t="s">
        <v>103</v>
      </c>
      <c r="B34" s="27">
        <v>48</v>
      </c>
      <c r="C34" s="28" t="s">
        <v>100</v>
      </c>
    </row>
    <row r="35" spans="1:4" x14ac:dyDescent="0.25">
      <c r="A35" s="20" t="s">
        <v>104</v>
      </c>
      <c r="B35" s="27">
        <v>80</v>
      </c>
      <c r="C35" s="28" t="s">
        <v>105</v>
      </c>
    </row>
    <row r="37" spans="1:4" ht="15" customHeight="1" x14ac:dyDescent="0.25">
      <c r="A37" s="10" t="s">
        <v>106</v>
      </c>
      <c r="B37" s="10"/>
      <c r="C37" s="10"/>
      <c r="D37" s="10"/>
    </row>
    <row r="38" spans="1:4" x14ac:dyDescent="0.25">
      <c r="A38" s="25" t="s">
        <v>107</v>
      </c>
      <c r="B38" s="25" t="s">
        <v>51</v>
      </c>
      <c r="C38" s="25" t="s">
        <v>108</v>
      </c>
      <c r="D38" s="25"/>
    </row>
    <row r="39" spans="1:4" ht="21.75" customHeight="1" x14ac:dyDescent="0.25">
      <c r="A39" s="20" t="s">
        <v>109</v>
      </c>
      <c r="B39" s="29">
        <v>1.3</v>
      </c>
      <c r="C39" s="22" t="s">
        <v>110</v>
      </c>
    </row>
    <row r="40" spans="1:4" ht="21.75" customHeight="1" x14ac:dyDescent="0.25">
      <c r="A40" s="20" t="s">
        <v>111</v>
      </c>
      <c r="B40" s="29">
        <v>1.35</v>
      </c>
      <c r="C40" s="22" t="s">
        <v>112</v>
      </c>
    </row>
    <row r="41" spans="1:4" ht="21.75" customHeight="1" x14ac:dyDescent="0.25">
      <c r="A41" s="20" t="s">
        <v>113</v>
      </c>
      <c r="B41" s="29">
        <v>1.5</v>
      </c>
      <c r="C41" s="22" t="s">
        <v>114</v>
      </c>
    </row>
    <row r="42" spans="1:4" ht="21.75" customHeight="1" x14ac:dyDescent="0.25">
      <c r="A42" s="20" t="s">
        <v>115</v>
      </c>
      <c r="B42" s="29">
        <v>0.05</v>
      </c>
      <c r="C42" s="22" t="s">
        <v>116</v>
      </c>
    </row>
    <row r="43" spans="1:4" ht="21.75" customHeight="1" x14ac:dyDescent="0.25">
      <c r="A43" s="20" t="s">
        <v>117</v>
      </c>
      <c r="B43" s="29">
        <v>1.1499999999999999</v>
      </c>
      <c r="C43" s="22" t="s">
        <v>118</v>
      </c>
    </row>
  </sheetData>
  <mergeCells count="7">
    <mergeCell ref="A29:D29"/>
    <mergeCell ref="A37:D37"/>
    <mergeCell ref="A1:F1"/>
    <mergeCell ref="A2:F2"/>
    <mergeCell ref="A4:E4"/>
    <mergeCell ref="A15:E15"/>
    <mergeCell ref="A20:F20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04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x14ac:dyDescent="0.25"/>
  <cols>
    <col min="1" max="1" width="5" customWidth="1"/>
    <col min="2" max="2" width="12" customWidth="1"/>
    <col min="3" max="3" width="28" customWidth="1"/>
    <col min="4" max="4" width="16" customWidth="1"/>
    <col min="5" max="5" width="22" customWidth="1"/>
    <col min="6" max="7" width="9" customWidth="1"/>
    <col min="8" max="8" width="10" customWidth="1"/>
    <col min="9" max="9" width="8" customWidth="1"/>
    <col min="10" max="10" width="22" customWidth="1"/>
    <col min="11" max="11" width="26" customWidth="1"/>
    <col min="12" max="12" width="28" customWidth="1"/>
    <col min="13" max="13" width="11" customWidth="1"/>
    <col min="14" max="14" width="12" customWidth="1"/>
    <col min="15" max="15" width="14" customWidth="1"/>
    <col min="16" max="16" width="16" customWidth="1"/>
  </cols>
  <sheetData>
    <row r="1" spans="1:16" ht="37.5" customHeight="1" x14ac:dyDescent="0.25">
      <c r="A1" s="8" t="s">
        <v>119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25">
      <c r="A2" s="7" t="s">
        <v>120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9.5" customHeight="1" x14ac:dyDescent="0.25">
      <c r="A3" s="6" t="s">
        <v>121</v>
      </c>
      <c r="B3" s="6"/>
      <c r="C3" s="6"/>
      <c r="D3" s="6"/>
      <c r="E3" s="6"/>
      <c r="F3" s="5" t="s">
        <v>122</v>
      </c>
      <c r="G3" s="5"/>
      <c r="H3" s="5"/>
      <c r="I3" s="5"/>
      <c r="J3" s="5" t="s">
        <v>123</v>
      </c>
      <c r="K3" s="5"/>
      <c r="L3" s="5"/>
      <c r="M3" s="4" t="s">
        <v>124</v>
      </c>
      <c r="N3" s="4"/>
      <c r="O3" s="3" t="s">
        <v>125</v>
      </c>
      <c r="P3" s="3"/>
    </row>
    <row r="4" spans="1:16" ht="37.5" customHeight="1" x14ac:dyDescent="0.25">
      <c r="A4" s="25" t="s">
        <v>126</v>
      </c>
      <c r="B4" s="25" t="s">
        <v>63</v>
      </c>
      <c r="C4" s="25" t="s">
        <v>127</v>
      </c>
      <c r="D4" s="25" t="s">
        <v>128</v>
      </c>
      <c r="E4" s="25" t="s">
        <v>129</v>
      </c>
      <c r="F4" s="25" t="s">
        <v>130</v>
      </c>
      <c r="G4" s="25" t="s">
        <v>131</v>
      </c>
      <c r="H4" s="25" t="s">
        <v>132</v>
      </c>
      <c r="I4" s="25" t="s">
        <v>133</v>
      </c>
      <c r="J4" s="25" t="s">
        <v>134</v>
      </c>
      <c r="K4" s="25" t="s">
        <v>135</v>
      </c>
      <c r="L4" s="25" t="s">
        <v>136</v>
      </c>
      <c r="M4" s="25" t="s">
        <v>137</v>
      </c>
      <c r="N4" s="25" t="s">
        <v>138</v>
      </c>
      <c r="O4" s="25" t="s">
        <v>139</v>
      </c>
      <c r="P4" s="25" t="s">
        <v>140</v>
      </c>
    </row>
    <row r="5" spans="1:16" x14ac:dyDescent="0.25">
      <c r="A5" s="30">
        <f t="shared" ref="A5:A68" si="0">IF(C5&lt;&gt;"",ROW()-4,"")</f>
        <v>1</v>
      </c>
      <c r="B5" s="31" t="s">
        <v>141</v>
      </c>
      <c r="C5" s="21" t="s">
        <v>82</v>
      </c>
      <c r="D5" s="21" t="s">
        <v>142</v>
      </c>
      <c r="E5" s="21" t="s">
        <v>143</v>
      </c>
      <c r="F5" s="32" t="s">
        <v>144</v>
      </c>
      <c r="G5" s="32" t="s">
        <v>145</v>
      </c>
      <c r="H5" s="33">
        <f t="shared" ref="H5:H68" si="1">IF(AND(F5&lt;&gt;"",G5&lt;&gt;""),MAX(0,IF(G5&lt;F5,(G5+1-F5)*1440,(G5-F5)*1440)),"")</f>
        <v>90</v>
      </c>
      <c r="I5" s="34">
        <f t="shared" ref="I5:I68" si="2">IF(H5&lt;&gt;"",H5/60,"")</f>
        <v>1.5</v>
      </c>
      <c r="J5" s="21" t="s">
        <v>146</v>
      </c>
      <c r="K5" s="21" t="s">
        <v>143</v>
      </c>
      <c r="L5" s="21" t="s">
        <v>147</v>
      </c>
      <c r="M5" s="35">
        <v>3</v>
      </c>
      <c r="N5" s="21" t="s">
        <v>148</v>
      </c>
      <c r="O5" s="21" t="s">
        <v>149</v>
      </c>
      <c r="P5" s="21" t="s">
        <v>149</v>
      </c>
    </row>
    <row r="6" spans="1:16" ht="24" x14ac:dyDescent="0.25">
      <c r="A6" s="30">
        <f t="shared" si="0"/>
        <v>2</v>
      </c>
      <c r="B6" s="31" t="s">
        <v>141</v>
      </c>
      <c r="C6" s="21" t="s">
        <v>84</v>
      </c>
      <c r="D6" s="21" t="s">
        <v>150</v>
      </c>
      <c r="E6" s="21" t="s">
        <v>151</v>
      </c>
      <c r="F6" s="32" t="s">
        <v>152</v>
      </c>
      <c r="G6" s="32" t="s">
        <v>153</v>
      </c>
      <c r="H6" s="33">
        <f t="shared" si="1"/>
        <v>15.000000000000107</v>
      </c>
      <c r="I6" s="34">
        <f t="shared" si="2"/>
        <v>0.25000000000000178</v>
      </c>
      <c r="J6" s="21" t="s">
        <v>154</v>
      </c>
      <c r="K6" s="21" t="s">
        <v>155</v>
      </c>
      <c r="L6" s="21" t="s">
        <v>156</v>
      </c>
      <c r="M6" s="35">
        <v>1</v>
      </c>
      <c r="N6" s="21" t="s">
        <v>148</v>
      </c>
      <c r="O6" s="21" t="s">
        <v>148</v>
      </c>
      <c r="P6" s="21" t="s">
        <v>148</v>
      </c>
    </row>
    <row r="7" spans="1:16" x14ac:dyDescent="0.25">
      <c r="A7" s="30">
        <f t="shared" si="0"/>
        <v>3</v>
      </c>
      <c r="B7" s="31" t="s">
        <v>157</v>
      </c>
      <c r="C7" s="21" t="s">
        <v>86</v>
      </c>
      <c r="D7" s="21" t="s">
        <v>142</v>
      </c>
      <c r="E7" s="21" t="s">
        <v>158</v>
      </c>
      <c r="F7" s="32" t="s">
        <v>159</v>
      </c>
      <c r="G7" s="32" t="s">
        <v>160</v>
      </c>
      <c r="H7" s="33">
        <f t="shared" si="1"/>
        <v>59.999999999999943</v>
      </c>
      <c r="I7" s="34">
        <f t="shared" si="2"/>
        <v>0.999999999999999</v>
      </c>
      <c r="J7" s="21" t="s">
        <v>161</v>
      </c>
      <c r="K7" s="21" t="s">
        <v>162</v>
      </c>
      <c r="L7" s="21" t="s">
        <v>163</v>
      </c>
      <c r="M7" s="35">
        <v>2</v>
      </c>
      <c r="N7" s="21" t="s">
        <v>148</v>
      </c>
      <c r="O7" s="21" t="s">
        <v>148</v>
      </c>
      <c r="P7" s="21" t="s">
        <v>148</v>
      </c>
    </row>
    <row r="8" spans="1:16" ht="24" x14ac:dyDescent="0.25">
      <c r="A8" s="30">
        <f t="shared" si="0"/>
        <v>4</v>
      </c>
      <c r="B8" s="31" t="s">
        <v>164</v>
      </c>
      <c r="C8" s="21" t="s">
        <v>82</v>
      </c>
      <c r="D8" s="21" t="s">
        <v>165</v>
      </c>
      <c r="E8" s="21" t="s">
        <v>166</v>
      </c>
      <c r="F8" s="32" t="s">
        <v>167</v>
      </c>
      <c r="G8" s="32" t="s">
        <v>168</v>
      </c>
      <c r="H8" s="33">
        <f t="shared" si="1"/>
        <v>189.99999999999997</v>
      </c>
      <c r="I8" s="34">
        <f t="shared" si="2"/>
        <v>3.1666666666666661</v>
      </c>
      <c r="J8" s="21" t="s">
        <v>146</v>
      </c>
      <c r="K8" s="21" t="s">
        <v>166</v>
      </c>
      <c r="L8" s="21" t="s">
        <v>169</v>
      </c>
      <c r="M8" s="35">
        <v>2</v>
      </c>
      <c r="N8" s="21" t="s">
        <v>149</v>
      </c>
      <c r="O8" s="21" t="s">
        <v>149</v>
      </c>
      <c r="P8" s="21" t="s">
        <v>149</v>
      </c>
    </row>
    <row r="9" spans="1:16" ht="18" customHeight="1" x14ac:dyDescent="0.25">
      <c r="A9" s="36" t="str">
        <f t="shared" si="0"/>
        <v/>
      </c>
      <c r="B9" s="37"/>
      <c r="C9" s="38"/>
      <c r="D9" s="38"/>
      <c r="E9" s="38"/>
      <c r="F9" s="38"/>
      <c r="G9" s="38"/>
      <c r="H9" s="33" t="str">
        <f t="shared" si="1"/>
        <v/>
      </c>
      <c r="I9" s="34" t="str">
        <f t="shared" si="2"/>
        <v/>
      </c>
      <c r="J9" s="38"/>
      <c r="K9" s="38"/>
      <c r="L9" s="38"/>
      <c r="M9" s="38"/>
      <c r="N9" s="38"/>
      <c r="O9" s="38"/>
      <c r="P9" s="38"/>
    </row>
    <row r="10" spans="1:16" ht="18" customHeight="1" x14ac:dyDescent="0.25">
      <c r="A10" s="36" t="str">
        <f t="shared" si="0"/>
        <v/>
      </c>
      <c r="B10" s="37"/>
      <c r="C10" s="38"/>
      <c r="D10" s="38"/>
      <c r="E10" s="38"/>
      <c r="F10" s="38"/>
      <c r="G10" s="38"/>
      <c r="H10" s="33" t="str">
        <f t="shared" si="1"/>
        <v/>
      </c>
      <c r="I10" s="34" t="str">
        <f t="shared" si="2"/>
        <v/>
      </c>
      <c r="J10" s="38"/>
      <c r="K10" s="38"/>
      <c r="L10" s="38"/>
      <c r="M10" s="38"/>
      <c r="N10" s="38"/>
      <c r="O10" s="38"/>
      <c r="P10" s="38"/>
    </row>
    <row r="11" spans="1:16" ht="18" customHeight="1" x14ac:dyDescent="0.25">
      <c r="A11" s="36" t="str">
        <f t="shared" si="0"/>
        <v/>
      </c>
      <c r="B11" s="37"/>
      <c r="C11" s="38"/>
      <c r="D11" s="38"/>
      <c r="E11" s="38"/>
      <c r="F11" s="38"/>
      <c r="G11" s="38"/>
      <c r="H11" s="33" t="str">
        <f t="shared" si="1"/>
        <v/>
      </c>
      <c r="I11" s="34" t="str">
        <f t="shared" si="2"/>
        <v/>
      </c>
      <c r="J11" s="38"/>
      <c r="K11" s="38"/>
      <c r="L11" s="38"/>
      <c r="M11" s="38"/>
      <c r="N11" s="38"/>
      <c r="O11" s="38"/>
      <c r="P11" s="38"/>
    </row>
    <row r="12" spans="1:16" ht="18" customHeight="1" x14ac:dyDescent="0.25">
      <c r="A12" s="36" t="str">
        <f t="shared" si="0"/>
        <v/>
      </c>
      <c r="B12" s="37"/>
      <c r="C12" s="38"/>
      <c r="D12" s="38"/>
      <c r="E12" s="38"/>
      <c r="F12" s="38"/>
      <c r="G12" s="38"/>
      <c r="H12" s="33" t="str">
        <f t="shared" si="1"/>
        <v/>
      </c>
      <c r="I12" s="34" t="str">
        <f t="shared" si="2"/>
        <v/>
      </c>
      <c r="J12" s="38"/>
      <c r="K12" s="38"/>
      <c r="L12" s="38"/>
      <c r="M12" s="38"/>
      <c r="N12" s="38"/>
      <c r="O12" s="38"/>
      <c r="P12" s="38"/>
    </row>
    <row r="13" spans="1:16" ht="18" customHeight="1" x14ac:dyDescent="0.25">
      <c r="A13" s="36" t="str">
        <f t="shared" si="0"/>
        <v/>
      </c>
      <c r="B13" s="37"/>
      <c r="C13" s="38"/>
      <c r="D13" s="38"/>
      <c r="E13" s="38"/>
      <c r="F13" s="38"/>
      <c r="G13" s="38"/>
      <c r="H13" s="33" t="str">
        <f t="shared" si="1"/>
        <v/>
      </c>
      <c r="I13" s="34" t="str">
        <f t="shared" si="2"/>
        <v/>
      </c>
      <c r="J13" s="38"/>
      <c r="K13" s="38"/>
      <c r="L13" s="38"/>
      <c r="M13" s="38"/>
      <c r="N13" s="38"/>
      <c r="O13" s="38"/>
      <c r="P13" s="38"/>
    </row>
    <row r="14" spans="1:16" ht="18" customHeight="1" x14ac:dyDescent="0.25">
      <c r="A14" s="36" t="str">
        <f t="shared" si="0"/>
        <v/>
      </c>
      <c r="B14" s="37"/>
      <c r="C14" s="38"/>
      <c r="D14" s="38"/>
      <c r="E14" s="38"/>
      <c r="F14" s="38"/>
      <c r="G14" s="38"/>
      <c r="H14" s="33" t="str">
        <f t="shared" si="1"/>
        <v/>
      </c>
      <c r="I14" s="34" t="str">
        <f t="shared" si="2"/>
        <v/>
      </c>
      <c r="J14" s="38"/>
      <c r="K14" s="38"/>
      <c r="L14" s="38"/>
      <c r="M14" s="38"/>
      <c r="N14" s="38"/>
      <c r="O14" s="38"/>
      <c r="P14" s="38"/>
    </row>
    <row r="15" spans="1:16" ht="18" customHeight="1" x14ac:dyDescent="0.25">
      <c r="A15" s="36" t="str">
        <f t="shared" si="0"/>
        <v/>
      </c>
      <c r="B15" s="37"/>
      <c r="C15" s="38"/>
      <c r="D15" s="38"/>
      <c r="E15" s="38"/>
      <c r="F15" s="38"/>
      <c r="G15" s="38"/>
      <c r="H15" s="33" t="str">
        <f t="shared" si="1"/>
        <v/>
      </c>
      <c r="I15" s="34" t="str">
        <f t="shared" si="2"/>
        <v/>
      </c>
      <c r="J15" s="38"/>
      <c r="K15" s="38"/>
      <c r="L15" s="38"/>
      <c r="M15" s="38"/>
      <c r="N15" s="38"/>
      <c r="O15" s="38"/>
      <c r="P15" s="38"/>
    </row>
    <row r="16" spans="1:16" ht="18" customHeight="1" x14ac:dyDescent="0.25">
      <c r="A16" s="36" t="str">
        <f t="shared" si="0"/>
        <v/>
      </c>
      <c r="B16" s="37"/>
      <c r="C16" s="38"/>
      <c r="D16" s="38"/>
      <c r="E16" s="38"/>
      <c r="F16" s="38"/>
      <c r="G16" s="38"/>
      <c r="H16" s="33" t="str">
        <f t="shared" si="1"/>
        <v/>
      </c>
      <c r="I16" s="34" t="str">
        <f t="shared" si="2"/>
        <v/>
      </c>
      <c r="J16" s="38"/>
      <c r="K16" s="38"/>
      <c r="L16" s="38"/>
      <c r="M16" s="38"/>
      <c r="N16" s="38"/>
      <c r="O16" s="38"/>
      <c r="P16" s="38"/>
    </row>
    <row r="17" spans="1:16" ht="18" customHeight="1" x14ac:dyDescent="0.25">
      <c r="A17" s="36" t="str">
        <f t="shared" si="0"/>
        <v/>
      </c>
      <c r="B17" s="37"/>
      <c r="C17" s="38"/>
      <c r="D17" s="38"/>
      <c r="E17" s="38"/>
      <c r="F17" s="38"/>
      <c r="G17" s="38"/>
      <c r="H17" s="33" t="str">
        <f t="shared" si="1"/>
        <v/>
      </c>
      <c r="I17" s="34" t="str">
        <f t="shared" si="2"/>
        <v/>
      </c>
      <c r="J17" s="38"/>
      <c r="K17" s="38"/>
      <c r="L17" s="38"/>
      <c r="M17" s="38"/>
      <c r="N17" s="38"/>
      <c r="O17" s="38"/>
      <c r="P17" s="38"/>
    </row>
    <row r="18" spans="1:16" ht="18" customHeight="1" x14ac:dyDescent="0.25">
      <c r="A18" s="36" t="str">
        <f t="shared" si="0"/>
        <v/>
      </c>
      <c r="B18" s="37"/>
      <c r="C18" s="38"/>
      <c r="D18" s="38"/>
      <c r="E18" s="38"/>
      <c r="F18" s="38"/>
      <c r="G18" s="38"/>
      <c r="H18" s="33" t="str">
        <f t="shared" si="1"/>
        <v/>
      </c>
      <c r="I18" s="34" t="str">
        <f t="shared" si="2"/>
        <v/>
      </c>
      <c r="J18" s="38"/>
      <c r="K18" s="38"/>
      <c r="L18" s="38"/>
      <c r="M18" s="38"/>
      <c r="N18" s="38"/>
      <c r="O18" s="38"/>
      <c r="P18" s="38"/>
    </row>
    <row r="19" spans="1:16" ht="18" customHeight="1" x14ac:dyDescent="0.25">
      <c r="A19" s="36" t="str">
        <f t="shared" si="0"/>
        <v/>
      </c>
      <c r="B19" s="37"/>
      <c r="C19" s="38"/>
      <c r="D19" s="38"/>
      <c r="E19" s="38"/>
      <c r="F19" s="38"/>
      <c r="G19" s="38"/>
      <c r="H19" s="33" t="str">
        <f t="shared" si="1"/>
        <v/>
      </c>
      <c r="I19" s="34" t="str">
        <f t="shared" si="2"/>
        <v/>
      </c>
      <c r="J19" s="38"/>
      <c r="K19" s="38"/>
      <c r="L19" s="38"/>
      <c r="M19" s="38"/>
      <c r="N19" s="38"/>
      <c r="O19" s="38"/>
      <c r="P19" s="38"/>
    </row>
    <row r="20" spans="1:16" ht="18" customHeight="1" x14ac:dyDescent="0.25">
      <c r="A20" s="36" t="str">
        <f t="shared" si="0"/>
        <v/>
      </c>
      <c r="B20" s="37"/>
      <c r="C20" s="38"/>
      <c r="D20" s="38"/>
      <c r="E20" s="38"/>
      <c r="F20" s="38"/>
      <c r="G20" s="38"/>
      <c r="H20" s="33" t="str">
        <f t="shared" si="1"/>
        <v/>
      </c>
      <c r="I20" s="34" t="str">
        <f t="shared" si="2"/>
        <v/>
      </c>
      <c r="J20" s="38"/>
      <c r="K20" s="38"/>
      <c r="L20" s="38"/>
      <c r="M20" s="38"/>
      <c r="N20" s="38"/>
      <c r="O20" s="38"/>
      <c r="P20" s="38"/>
    </row>
    <row r="21" spans="1:16" ht="18" customHeight="1" x14ac:dyDescent="0.25">
      <c r="A21" s="36" t="str">
        <f t="shared" si="0"/>
        <v/>
      </c>
      <c r="B21" s="37"/>
      <c r="C21" s="38"/>
      <c r="D21" s="38"/>
      <c r="E21" s="38"/>
      <c r="F21" s="38"/>
      <c r="G21" s="38"/>
      <c r="H21" s="33" t="str">
        <f t="shared" si="1"/>
        <v/>
      </c>
      <c r="I21" s="34" t="str">
        <f t="shared" si="2"/>
        <v/>
      </c>
      <c r="J21" s="38"/>
      <c r="K21" s="38"/>
      <c r="L21" s="38"/>
      <c r="M21" s="38"/>
      <c r="N21" s="38"/>
      <c r="O21" s="38"/>
      <c r="P21" s="38"/>
    </row>
    <row r="22" spans="1:16" ht="18" customHeight="1" x14ac:dyDescent="0.25">
      <c r="A22" s="36" t="str">
        <f t="shared" si="0"/>
        <v/>
      </c>
      <c r="B22" s="37"/>
      <c r="C22" s="38"/>
      <c r="D22" s="38"/>
      <c r="E22" s="38"/>
      <c r="F22" s="38"/>
      <c r="G22" s="38"/>
      <c r="H22" s="33" t="str">
        <f t="shared" si="1"/>
        <v/>
      </c>
      <c r="I22" s="34" t="str">
        <f t="shared" si="2"/>
        <v/>
      </c>
      <c r="J22" s="38"/>
      <c r="K22" s="38"/>
      <c r="L22" s="38"/>
      <c r="M22" s="38"/>
      <c r="N22" s="38"/>
      <c r="O22" s="38"/>
      <c r="P22" s="38"/>
    </row>
    <row r="23" spans="1:16" ht="18" customHeight="1" x14ac:dyDescent="0.25">
      <c r="A23" s="36" t="str">
        <f t="shared" si="0"/>
        <v/>
      </c>
      <c r="B23" s="37"/>
      <c r="C23" s="38"/>
      <c r="D23" s="38"/>
      <c r="E23" s="38"/>
      <c r="F23" s="38"/>
      <c r="G23" s="38"/>
      <c r="H23" s="33" t="str">
        <f t="shared" si="1"/>
        <v/>
      </c>
      <c r="I23" s="34" t="str">
        <f t="shared" si="2"/>
        <v/>
      </c>
      <c r="J23" s="38"/>
      <c r="K23" s="38"/>
      <c r="L23" s="38"/>
      <c r="M23" s="38"/>
      <c r="N23" s="38"/>
      <c r="O23" s="38"/>
      <c r="P23" s="38"/>
    </row>
    <row r="24" spans="1:16" ht="18" customHeight="1" x14ac:dyDescent="0.25">
      <c r="A24" s="36" t="str">
        <f t="shared" si="0"/>
        <v/>
      </c>
      <c r="B24" s="37"/>
      <c r="C24" s="38"/>
      <c r="D24" s="38"/>
      <c r="E24" s="38"/>
      <c r="F24" s="38"/>
      <c r="G24" s="38"/>
      <c r="H24" s="33" t="str">
        <f t="shared" si="1"/>
        <v/>
      </c>
      <c r="I24" s="34" t="str">
        <f t="shared" si="2"/>
        <v/>
      </c>
      <c r="J24" s="38"/>
      <c r="K24" s="38"/>
      <c r="L24" s="38"/>
      <c r="M24" s="38"/>
      <c r="N24" s="38"/>
      <c r="O24" s="38"/>
      <c r="P24" s="38"/>
    </row>
    <row r="25" spans="1:16" ht="18" customHeight="1" x14ac:dyDescent="0.25">
      <c r="A25" s="36" t="str">
        <f t="shared" si="0"/>
        <v/>
      </c>
      <c r="B25" s="37"/>
      <c r="C25" s="38"/>
      <c r="D25" s="38"/>
      <c r="E25" s="38"/>
      <c r="F25" s="38"/>
      <c r="G25" s="38"/>
      <c r="H25" s="33" t="str">
        <f t="shared" si="1"/>
        <v/>
      </c>
      <c r="I25" s="34" t="str">
        <f t="shared" si="2"/>
        <v/>
      </c>
      <c r="J25" s="38"/>
      <c r="K25" s="38"/>
      <c r="L25" s="38"/>
      <c r="M25" s="38"/>
      <c r="N25" s="38"/>
      <c r="O25" s="38"/>
      <c r="P25" s="38"/>
    </row>
    <row r="26" spans="1:16" ht="18" customHeight="1" x14ac:dyDescent="0.25">
      <c r="A26" s="36" t="str">
        <f t="shared" si="0"/>
        <v/>
      </c>
      <c r="B26" s="37"/>
      <c r="C26" s="38"/>
      <c r="D26" s="38"/>
      <c r="E26" s="38"/>
      <c r="F26" s="38"/>
      <c r="G26" s="38"/>
      <c r="H26" s="33" t="str">
        <f t="shared" si="1"/>
        <v/>
      </c>
      <c r="I26" s="34" t="str">
        <f t="shared" si="2"/>
        <v/>
      </c>
      <c r="J26" s="38"/>
      <c r="K26" s="38"/>
      <c r="L26" s="38"/>
      <c r="M26" s="38"/>
      <c r="N26" s="38"/>
      <c r="O26" s="38"/>
      <c r="P26" s="38"/>
    </row>
    <row r="27" spans="1:16" ht="18" customHeight="1" x14ac:dyDescent="0.25">
      <c r="A27" s="36" t="str">
        <f t="shared" si="0"/>
        <v/>
      </c>
      <c r="B27" s="37"/>
      <c r="C27" s="38"/>
      <c r="D27" s="38"/>
      <c r="E27" s="38"/>
      <c r="F27" s="38"/>
      <c r="G27" s="38"/>
      <c r="H27" s="33" t="str">
        <f t="shared" si="1"/>
        <v/>
      </c>
      <c r="I27" s="34" t="str">
        <f t="shared" si="2"/>
        <v/>
      </c>
      <c r="J27" s="38"/>
      <c r="K27" s="38"/>
      <c r="L27" s="38"/>
      <c r="M27" s="38"/>
      <c r="N27" s="38"/>
      <c r="O27" s="38"/>
      <c r="P27" s="38"/>
    </row>
    <row r="28" spans="1:16" ht="18" customHeight="1" x14ac:dyDescent="0.25">
      <c r="A28" s="36" t="str">
        <f t="shared" si="0"/>
        <v/>
      </c>
      <c r="B28" s="37"/>
      <c r="C28" s="38"/>
      <c r="D28" s="38"/>
      <c r="E28" s="38"/>
      <c r="F28" s="38"/>
      <c r="G28" s="38"/>
      <c r="H28" s="33" t="str">
        <f t="shared" si="1"/>
        <v/>
      </c>
      <c r="I28" s="34" t="str">
        <f t="shared" si="2"/>
        <v/>
      </c>
      <c r="J28" s="38"/>
      <c r="K28" s="38"/>
      <c r="L28" s="38"/>
      <c r="M28" s="38"/>
      <c r="N28" s="38"/>
      <c r="O28" s="38"/>
      <c r="P28" s="38"/>
    </row>
    <row r="29" spans="1:16" ht="18" customHeight="1" x14ac:dyDescent="0.25">
      <c r="A29" s="36" t="str">
        <f t="shared" si="0"/>
        <v/>
      </c>
      <c r="B29" s="37"/>
      <c r="C29" s="38"/>
      <c r="D29" s="38"/>
      <c r="E29" s="38"/>
      <c r="F29" s="38"/>
      <c r="G29" s="38"/>
      <c r="H29" s="33" t="str">
        <f t="shared" si="1"/>
        <v/>
      </c>
      <c r="I29" s="34" t="str">
        <f t="shared" si="2"/>
        <v/>
      </c>
      <c r="J29" s="38"/>
      <c r="K29" s="38"/>
      <c r="L29" s="38"/>
      <c r="M29" s="38"/>
      <c r="N29" s="38"/>
      <c r="O29" s="38"/>
      <c r="P29" s="38"/>
    </row>
    <row r="30" spans="1:16" ht="18" customHeight="1" x14ac:dyDescent="0.25">
      <c r="A30" s="36" t="str">
        <f t="shared" si="0"/>
        <v/>
      </c>
      <c r="B30" s="37"/>
      <c r="C30" s="38"/>
      <c r="D30" s="38"/>
      <c r="E30" s="38"/>
      <c r="F30" s="38"/>
      <c r="G30" s="38"/>
      <c r="H30" s="33" t="str">
        <f t="shared" si="1"/>
        <v/>
      </c>
      <c r="I30" s="34" t="str">
        <f t="shared" si="2"/>
        <v/>
      </c>
      <c r="J30" s="38"/>
      <c r="K30" s="38"/>
      <c r="L30" s="38"/>
      <c r="M30" s="38"/>
      <c r="N30" s="38"/>
      <c r="O30" s="38"/>
      <c r="P30" s="38"/>
    </row>
    <row r="31" spans="1:16" ht="18" customHeight="1" x14ac:dyDescent="0.25">
      <c r="A31" s="36" t="str">
        <f t="shared" si="0"/>
        <v/>
      </c>
      <c r="B31" s="37"/>
      <c r="C31" s="38"/>
      <c r="D31" s="38"/>
      <c r="E31" s="38"/>
      <c r="F31" s="38"/>
      <c r="G31" s="38"/>
      <c r="H31" s="33" t="str">
        <f t="shared" si="1"/>
        <v/>
      </c>
      <c r="I31" s="34" t="str">
        <f t="shared" si="2"/>
        <v/>
      </c>
      <c r="J31" s="38"/>
      <c r="K31" s="38"/>
      <c r="L31" s="38"/>
      <c r="M31" s="38"/>
      <c r="N31" s="38"/>
      <c r="O31" s="38"/>
      <c r="P31" s="38"/>
    </row>
    <row r="32" spans="1:16" ht="18" customHeight="1" x14ac:dyDescent="0.25">
      <c r="A32" s="36" t="str">
        <f t="shared" si="0"/>
        <v/>
      </c>
      <c r="B32" s="37"/>
      <c r="C32" s="38"/>
      <c r="D32" s="38"/>
      <c r="E32" s="38"/>
      <c r="F32" s="38"/>
      <c r="G32" s="38"/>
      <c r="H32" s="33" t="str">
        <f t="shared" si="1"/>
        <v/>
      </c>
      <c r="I32" s="34" t="str">
        <f t="shared" si="2"/>
        <v/>
      </c>
      <c r="J32" s="38"/>
      <c r="K32" s="38"/>
      <c r="L32" s="38"/>
      <c r="M32" s="38"/>
      <c r="N32" s="38"/>
      <c r="O32" s="38"/>
      <c r="P32" s="38"/>
    </row>
    <row r="33" spans="1:16" ht="18" customHeight="1" x14ac:dyDescent="0.25">
      <c r="A33" s="36" t="str">
        <f t="shared" si="0"/>
        <v/>
      </c>
      <c r="B33" s="37"/>
      <c r="C33" s="38"/>
      <c r="D33" s="38"/>
      <c r="E33" s="38"/>
      <c r="F33" s="38"/>
      <c r="G33" s="38"/>
      <c r="H33" s="33" t="str">
        <f t="shared" si="1"/>
        <v/>
      </c>
      <c r="I33" s="34" t="str">
        <f t="shared" si="2"/>
        <v/>
      </c>
      <c r="J33" s="38"/>
      <c r="K33" s="38"/>
      <c r="L33" s="38"/>
      <c r="M33" s="38"/>
      <c r="N33" s="38"/>
      <c r="O33" s="38"/>
      <c r="P33" s="38"/>
    </row>
    <row r="34" spans="1:16" ht="18" customHeight="1" x14ac:dyDescent="0.25">
      <c r="A34" s="36" t="str">
        <f t="shared" si="0"/>
        <v/>
      </c>
      <c r="B34" s="37"/>
      <c r="C34" s="38"/>
      <c r="D34" s="38"/>
      <c r="E34" s="38"/>
      <c r="F34" s="38"/>
      <c r="G34" s="38"/>
      <c r="H34" s="33" t="str">
        <f t="shared" si="1"/>
        <v/>
      </c>
      <c r="I34" s="34" t="str">
        <f t="shared" si="2"/>
        <v/>
      </c>
      <c r="J34" s="38"/>
      <c r="K34" s="38"/>
      <c r="L34" s="38"/>
      <c r="M34" s="38"/>
      <c r="N34" s="38"/>
      <c r="O34" s="38"/>
      <c r="P34" s="38"/>
    </row>
    <row r="35" spans="1:16" ht="18" customHeight="1" x14ac:dyDescent="0.25">
      <c r="A35" s="36" t="str">
        <f t="shared" si="0"/>
        <v/>
      </c>
      <c r="B35" s="37"/>
      <c r="C35" s="38"/>
      <c r="D35" s="38"/>
      <c r="E35" s="38"/>
      <c r="F35" s="38"/>
      <c r="G35" s="38"/>
      <c r="H35" s="33" t="str">
        <f t="shared" si="1"/>
        <v/>
      </c>
      <c r="I35" s="34" t="str">
        <f t="shared" si="2"/>
        <v/>
      </c>
      <c r="J35" s="38"/>
      <c r="K35" s="38"/>
      <c r="L35" s="38"/>
      <c r="M35" s="38"/>
      <c r="N35" s="38"/>
      <c r="O35" s="38"/>
      <c r="P35" s="38"/>
    </row>
    <row r="36" spans="1:16" ht="18" customHeight="1" x14ac:dyDescent="0.25">
      <c r="A36" s="36" t="str">
        <f t="shared" si="0"/>
        <v/>
      </c>
      <c r="B36" s="37"/>
      <c r="C36" s="38"/>
      <c r="D36" s="38"/>
      <c r="E36" s="38"/>
      <c r="F36" s="38"/>
      <c r="G36" s="38"/>
      <c r="H36" s="33" t="str">
        <f t="shared" si="1"/>
        <v/>
      </c>
      <c r="I36" s="34" t="str">
        <f t="shared" si="2"/>
        <v/>
      </c>
      <c r="J36" s="38"/>
      <c r="K36" s="38"/>
      <c r="L36" s="38"/>
      <c r="M36" s="38"/>
      <c r="N36" s="38"/>
      <c r="O36" s="38"/>
      <c r="P36" s="38"/>
    </row>
    <row r="37" spans="1:16" ht="18" customHeight="1" x14ac:dyDescent="0.25">
      <c r="A37" s="36" t="str">
        <f t="shared" si="0"/>
        <v/>
      </c>
      <c r="B37" s="37"/>
      <c r="C37" s="38"/>
      <c r="D37" s="38"/>
      <c r="E37" s="38"/>
      <c r="F37" s="38"/>
      <c r="G37" s="38"/>
      <c r="H37" s="33" t="str">
        <f t="shared" si="1"/>
        <v/>
      </c>
      <c r="I37" s="34" t="str">
        <f t="shared" si="2"/>
        <v/>
      </c>
      <c r="J37" s="38"/>
      <c r="K37" s="38"/>
      <c r="L37" s="38"/>
      <c r="M37" s="38"/>
      <c r="N37" s="38"/>
      <c r="O37" s="38"/>
      <c r="P37" s="38"/>
    </row>
    <row r="38" spans="1:16" ht="18" customHeight="1" x14ac:dyDescent="0.25">
      <c r="A38" s="36" t="str">
        <f t="shared" si="0"/>
        <v/>
      </c>
      <c r="B38" s="37"/>
      <c r="C38" s="38"/>
      <c r="D38" s="38"/>
      <c r="E38" s="38"/>
      <c r="F38" s="38"/>
      <c r="G38" s="38"/>
      <c r="H38" s="33" t="str">
        <f t="shared" si="1"/>
        <v/>
      </c>
      <c r="I38" s="34" t="str">
        <f t="shared" si="2"/>
        <v/>
      </c>
      <c r="J38" s="38"/>
      <c r="K38" s="38"/>
      <c r="L38" s="38"/>
      <c r="M38" s="38"/>
      <c r="N38" s="38"/>
      <c r="O38" s="38"/>
      <c r="P38" s="38"/>
    </row>
    <row r="39" spans="1:16" ht="18" customHeight="1" x14ac:dyDescent="0.25">
      <c r="A39" s="36" t="str">
        <f t="shared" si="0"/>
        <v/>
      </c>
      <c r="B39" s="37"/>
      <c r="C39" s="38"/>
      <c r="D39" s="38"/>
      <c r="E39" s="38"/>
      <c r="F39" s="38"/>
      <c r="G39" s="38"/>
      <c r="H39" s="33" t="str">
        <f t="shared" si="1"/>
        <v/>
      </c>
      <c r="I39" s="34" t="str">
        <f t="shared" si="2"/>
        <v/>
      </c>
      <c r="J39" s="38"/>
      <c r="K39" s="38"/>
      <c r="L39" s="38"/>
      <c r="M39" s="38"/>
      <c r="N39" s="38"/>
      <c r="O39" s="38"/>
      <c r="P39" s="38"/>
    </row>
    <row r="40" spans="1:16" ht="18" customHeight="1" x14ac:dyDescent="0.25">
      <c r="A40" s="36" t="str">
        <f t="shared" si="0"/>
        <v/>
      </c>
      <c r="B40" s="37"/>
      <c r="C40" s="38"/>
      <c r="D40" s="38"/>
      <c r="E40" s="38"/>
      <c r="F40" s="38"/>
      <c r="G40" s="38"/>
      <c r="H40" s="33" t="str">
        <f t="shared" si="1"/>
        <v/>
      </c>
      <c r="I40" s="34" t="str">
        <f t="shared" si="2"/>
        <v/>
      </c>
      <c r="J40" s="38"/>
      <c r="K40" s="38"/>
      <c r="L40" s="38"/>
      <c r="M40" s="38"/>
      <c r="N40" s="38"/>
      <c r="O40" s="38"/>
      <c r="P40" s="38"/>
    </row>
    <row r="41" spans="1:16" ht="18" customHeight="1" x14ac:dyDescent="0.25">
      <c r="A41" s="36" t="str">
        <f t="shared" si="0"/>
        <v/>
      </c>
      <c r="B41" s="37"/>
      <c r="C41" s="38"/>
      <c r="D41" s="38"/>
      <c r="E41" s="38"/>
      <c r="F41" s="38"/>
      <c r="G41" s="38"/>
      <c r="H41" s="33" t="str">
        <f t="shared" si="1"/>
        <v/>
      </c>
      <c r="I41" s="34" t="str">
        <f t="shared" si="2"/>
        <v/>
      </c>
      <c r="J41" s="38"/>
      <c r="K41" s="38"/>
      <c r="L41" s="38"/>
      <c r="M41" s="38"/>
      <c r="N41" s="38"/>
      <c r="O41" s="38"/>
      <c r="P41" s="38"/>
    </row>
    <row r="42" spans="1:16" ht="18" customHeight="1" x14ac:dyDescent="0.25">
      <c r="A42" s="36" t="str">
        <f t="shared" si="0"/>
        <v/>
      </c>
      <c r="B42" s="37"/>
      <c r="C42" s="38"/>
      <c r="D42" s="38"/>
      <c r="E42" s="38"/>
      <c r="F42" s="38"/>
      <c r="G42" s="38"/>
      <c r="H42" s="33" t="str">
        <f t="shared" si="1"/>
        <v/>
      </c>
      <c r="I42" s="34" t="str">
        <f t="shared" si="2"/>
        <v/>
      </c>
      <c r="J42" s="38"/>
      <c r="K42" s="38"/>
      <c r="L42" s="38"/>
      <c r="M42" s="38"/>
      <c r="N42" s="38"/>
      <c r="O42" s="38"/>
      <c r="P42" s="38"/>
    </row>
    <row r="43" spans="1:16" ht="18" customHeight="1" x14ac:dyDescent="0.25">
      <c r="A43" s="36" t="str">
        <f t="shared" si="0"/>
        <v/>
      </c>
      <c r="B43" s="37"/>
      <c r="C43" s="38"/>
      <c r="D43" s="38"/>
      <c r="E43" s="38"/>
      <c r="F43" s="38"/>
      <c r="G43" s="38"/>
      <c r="H43" s="33" t="str">
        <f t="shared" si="1"/>
        <v/>
      </c>
      <c r="I43" s="34" t="str">
        <f t="shared" si="2"/>
        <v/>
      </c>
      <c r="J43" s="38"/>
      <c r="K43" s="38"/>
      <c r="L43" s="38"/>
      <c r="M43" s="38"/>
      <c r="N43" s="38"/>
      <c r="O43" s="38"/>
      <c r="P43" s="38"/>
    </row>
    <row r="44" spans="1:16" ht="18" customHeight="1" x14ac:dyDescent="0.25">
      <c r="A44" s="36" t="str">
        <f t="shared" si="0"/>
        <v/>
      </c>
      <c r="B44" s="37"/>
      <c r="C44" s="38"/>
      <c r="D44" s="38"/>
      <c r="E44" s="38"/>
      <c r="F44" s="38"/>
      <c r="G44" s="38"/>
      <c r="H44" s="33" t="str">
        <f t="shared" si="1"/>
        <v/>
      </c>
      <c r="I44" s="34" t="str">
        <f t="shared" si="2"/>
        <v/>
      </c>
      <c r="J44" s="38"/>
      <c r="K44" s="38"/>
      <c r="L44" s="38"/>
      <c r="M44" s="38"/>
      <c r="N44" s="38"/>
      <c r="O44" s="38"/>
      <c r="P44" s="38"/>
    </row>
    <row r="45" spans="1:16" ht="18" customHeight="1" x14ac:dyDescent="0.25">
      <c r="A45" s="36" t="str">
        <f t="shared" si="0"/>
        <v/>
      </c>
      <c r="B45" s="37"/>
      <c r="C45" s="38"/>
      <c r="D45" s="38"/>
      <c r="E45" s="38"/>
      <c r="F45" s="38"/>
      <c r="G45" s="38"/>
      <c r="H45" s="33" t="str">
        <f t="shared" si="1"/>
        <v/>
      </c>
      <c r="I45" s="34" t="str">
        <f t="shared" si="2"/>
        <v/>
      </c>
      <c r="J45" s="38"/>
      <c r="K45" s="38"/>
      <c r="L45" s="38"/>
      <c r="M45" s="38"/>
      <c r="N45" s="38"/>
      <c r="O45" s="38"/>
      <c r="P45" s="38"/>
    </row>
    <row r="46" spans="1:16" ht="18" customHeight="1" x14ac:dyDescent="0.25">
      <c r="A46" s="36" t="str">
        <f t="shared" si="0"/>
        <v/>
      </c>
      <c r="B46" s="37"/>
      <c r="C46" s="38"/>
      <c r="D46" s="38"/>
      <c r="E46" s="38"/>
      <c r="F46" s="38"/>
      <c r="G46" s="38"/>
      <c r="H46" s="33" t="str">
        <f t="shared" si="1"/>
        <v/>
      </c>
      <c r="I46" s="34" t="str">
        <f t="shared" si="2"/>
        <v/>
      </c>
      <c r="J46" s="38"/>
      <c r="K46" s="38"/>
      <c r="L46" s="38"/>
      <c r="M46" s="38"/>
      <c r="N46" s="38"/>
      <c r="O46" s="38"/>
      <c r="P46" s="38"/>
    </row>
    <row r="47" spans="1:16" ht="18" customHeight="1" x14ac:dyDescent="0.25">
      <c r="A47" s="36" t="str">
        <f t="shared" si="0"/>
        <v/>
      </c>
      <c r="B47" s="37"/>
      <c r="C47" s="38"/>
      <c r="D47" s="38"/>
      <c r="E47" s="38"/>
      <c r="F47" s="38"/>
      <c r="G47" s="38"/>
      <c r="H47" s="33" t="str">
        <f t="shared" si="1"/>
        <v/>
      </c>
      <c r="I47" s="34" t="str">
        <f t="shared" si="2"/>
        <v/>
      </c>
      <c r="J47" s="38"/>
      <c r="K47" s="38"/>
      <c r="L47" s="38"/>
      <c r="M47" s="38"/>
      <c r="N47" s="38"/>
      <c r="O47" s="38"/>
      <c r="P47" s="38"/>
    </row>
    <row r="48" spans="1:16" ht="18" customHeight="1" x14ac:dyDescent="0.25">
      <c r="A48" s="36" t="str">
        <f t="shared" si="0"/>
        <v/>
      </c>
      <c r="B48" s="37"/>
      <c r="C48" s="38"/>
      <c r="D48" s="38"/>
      <c r="E48" s="38"/>
      <c r="F48" s="38"/>
      <c r="G48" s="38"/>
      <c r="H48" s="33" t="str">
        <f t="shared" si="1"/>
        <v/>
      </c>
      <c r="I48" s="34" t="str">
        <f t="shared" si="2"/>
        <v/>
      </c>
      <c r="J48" s="38"/>
      <c r="K48" s="38"/>
      <c r="L48" s="38"/>
      <c r="M48" s="38"/>
      <c r="N48" s="38"/>
      <c r="O48" s="38"/>
      <c r="P48" s="38"/>
    </row>
    <row r="49" spans="1:16" ht="18" customHeight="1" x14ac:dyDescent="0.25">
      <c r="A49" s="36" t="str">
        <f t="shared" si="0"/>
        <v/>
      </c>
      <c r="B49" s="37"/>
      <c r="C49" s="38"/>
      <c r="D49" s="38"/>
      <c r="E49" s="38"/>
      <c r="F49" s="38"/>
      <c r="G49" s="38"/>
      <c r="H49" s="33" t="str">
        <f t="shared" si="1"/>
        <v/>
      </c>
      <c r="I49" s="34" t="str">
        <f t="shared" si="2"/>
        <v/>
      </c>
      <c r="J49" s="38"/>
      <c r="K49" s="38"/>
      <c r="L49" s="38"/>
      <c r="M49" s="38"/>
      <c r="N49" s="38"/>
      <c r="O49" s="38"/>
      <c r="P49" s="38"/>
    </row>
    <row r="50" spans="1:16" ht="18" customHeight="1" x14ac:dyDescent="0.25">
      <c r="A50" s="36" t="str">
        <f t="shared" si="0"/>
        <v/>
      </c>
      <c r="B50" s="37"/>
      <c r="C50" s="38"/>
      <c r="D50" s="38"/>
      <c r="E50" s="38"/>
      <c r="F50" s="38"/>
      <c r="G50" s="38"/>
      <c r="H50" s="33" t="str">
        <f t="shared" si="1"/>
        <v/>
      </c>
      <c r="I50" s="34" t="str">
        <f t="shared" si="2"/>
        <v/>
      </c>
      <c r="J50" s="38"/>
      <c r="K50" s="38"/>
      <c r="L50" s="38"/>
      <c r="M50" s="38"/>
      <c r="N50" s="38"/>
      <c r="O50" s="38"/>
      <c r="P50" s="38"/>
    </row>
    <row r="51" spans="1:16" ht="18" customHeight="1" x14ac:dyDescent="0.25">
      <c r="A51" s="36" t="str">
        <f t="shared" si="0"/>
        <v/>
      </c>
      <c r="B51" s="37"/>
      <c r="C51" s="38"/>
      <c r="D51" s="38"/>
      <c r="E51" s="38"/>
      <c r="F51" s="38"/>
      <c r="G51" s="38"/>
      <c r="H51" s="33" t="str">
        <f t="shared" si="1"/>
        <v/>
      </c>
      <c r="I51" s="34" t="str">
        <f t="shared" si="2"/>
        <v/>
      </c>
      <c r="J51" s="38"/>
      <c r="K51" s="38"/>
      <c r="L51" s="38"/>
      <c r="M51" s="38"/>
      <c r="N51" s="38"/>
      <c r="O51" s="38"/>
      <c r="P51" s="38"/>
    </row>
    <row r="52" spans="1:16" ht="18" customHeight="1" x14ac:dyDescent="0.25">
      <c r="A52" s="36" t="str">
        <f t="shared" si="0"/>
        <v/>
      </c>
      <c r="B52" s="37"/>
      <c r="C52" s="38"/>
      <c r="D52" s="38"/>
      <c r="E52" s="38"/>
      <c r="F52" s="38"/>
      <c r="G52" s="38"/>
      <c r="H52" s="33" t="str">
        <f t="shared" si="1"/>
        <v/>
      </c>
      <c r="I52" s="34" t="str">
        <f t="shared" si="2"/>
        <v/>
      </c>
      <c r="J52" s="38"/>
      <c r="K52" s="38"/>
      <c r="L52" s="38"/>
      <c r="M52" s="38"/>
      <c r="N52" s="38"/>
      <c r="O52" s="38"/>
      <c r="P52" s="38"/>
    </row>
    <row r="53" spans="1:16" ht="18" customHeight="1" x14ac:dyDescent="0.25">
      <c r="A53" s="36" t="str">
        <f t="shared" si="0"/>
        <v/>
      </c>
      <c r="B53" s="37"/>
      <c r="C53" s="38"/>
      <c r="D53" s="38"/>
      <c r="E53" s="38"/>
      <c r="F53" s="38"/>
      <c r="G53" s="38"/>
      <c r="H53" s="33" t="str">
        <f t="shared" si="1"/>
        <v/>
      </c>
      <c r="I53" s="34" t="str">
        <f t="shared" si="2"/>
        <v/>
      </c>
      <c r="J53" s="38"/>
      <c r="K53" s="38"/>
      <c r="L53" s="38"/>
      <c r="M53" s="38"/>
      <c r="N53" s="38"/>
      <c r="O53" s="38"/>
      <c r="P53" s="38"/>
    </row>
    <row r="54" spans="1:16" ht="18" customHeight="1" x14ac:dyDescent="0.25">
      <c r="A54" s="36" t="str">
        <f t="shared" si="0"/>
        <v/>
      </c>
      <c r="B54" s="37"/>
      <c r="C54" s="38"/>
      <c r="D54" s="38"/>
      <c r="E54" s="38"/>
      <c r="F54" s="38"/>
      <c r="G54" s="38"/>
      <c r="H54" s="33" t="str">
        <f t="shared" si="1"/>
        <v/>
      </c>
      <c r="I54" s="34" t="str">
        <f t="shared" si="2"/>
        <v/>
      </c>
      <c r="J54" s="38"/>
      <c r="K54" s="38"/>
      <c r="L54" s="38"/>
      <c r="M54" s="38"/>
      <c r="N54" s="38"/>
      <c r="O54" s="38"/>
      <c r="P54" s="38"/>
    </row>
    <row r="55" spans="1:16" ht="18" customHeight="1" x14ac:dyDescent="0.25">
      <c r="A55" s="36" t="str">
        <f t="shared" si="0"/>
        <v/>
      </c>
      <c r="B55" s="37"/>
      <c r="C55" s="38"/>
      <c r="D55" s="38"/>
      <c r="E55" s="38"/>
      <c r="F55" s="38"/>
      <c r="G55" s="38"/>
      <c r="H55" s="33" t="str">
        <f t="shared" si="1"/>
        <v/>
      </c>
      <c r="I55" s="34" t="str">
        <f t="shared" si="2"/>
        <v/>
      </c>
      <c r="J55" s="38"/>
      <c r="K55" s="38"/>
      <c r="L55" s="38"/>
      <c r="M55" s="38"/>
      <c r="N55" s="38"/>
      <c r="O55" s="38"/>
      <c r="P55" s="38"/>
    </row>
    <row r="56" spans="1:16" ht="18" customHeight="1" x14ac:dyDescent="0.25">
      <c r="A56" s="36" t="str">
        <f t="shared" si="0"/>
        <v/>
      </c>
      <c r="B56" s="37"/>
      <c r="C56" s="38"/>
      <c r="D56" s="38"/>
      <c r="E56" s="38"/>
      <c r="F56" s="38"/>
      <c r="G56" s="38"/>
      <c r="H56" s="33" t="str">
        <f t="shared" si="1"/>
        <v/>
      </c>
      <c r="I56" s="34" t="str">
        <f t="shared" si="2"/>
        <v/>
      </c>
      <c r="J56" s="38"/>
      <c r="K56" s="38"/>
      <c r="L56" s="38"/>
      <c r="M56" s="38"/>
      <c r="N56" s="38"/>
      <c r="O56" s="38"/>
      <c r="P56" s="38"/>
    </row>
    <row r="57" spans="1:16" ht="18" customHeight="1" x14ac:dyDescent="0.25">
      <c r="A57" s="36" t="str">
        <f t="shared" si="0"/>
        <v/>
      </c>
      <c r="B57" s="37"/>
      <c r="C57" s="38"/>
      <c r="D57" s="38"/>
      <c r="E57" s="38"/>
      <c r="F57" s="38"/>
      <c r="G57" s="38"/>
      <c r="H57" s="33" t="str">
        <f t="shared" si="1"/>
        <v/>
      </c>
      <c r="I57" s="34" t="str">
        <f t="shared" si="2"/>
        <v/>
      </c>
      <c r="J57" s="38"/>
      <c r="K57" s="38"/>
      <c r="L57" s="38"/>
      <c r="M57" s="38"/>
      <c r="N57" s="38"/>
      <c r="O57" s="38"/>
      <c r="P57" s="38"/>
    </row>
    <row r="58" spans="1:16" ht="18" customHeight="1" x14ac:dyDescent="0.25">
      <c r="A58" s="36" t="str">
        <f t="shared" si="0"/>
        <v/>
      </c>
      <c r="B58" s="37"/>
      <c r="C58" s="38"/>
      <c r="D58" s="38"/>
      <c r="E58" s="38"/>
      <c r="F58" s="38"/>
      <c r="G58" s="38"/>
      <c r="H58" s="33" t="str">
        <f t="shared" si="1"/>
        <v/>
      </c>
      <c r="I58" s="34" t="str">
        <f t="shared" si="2"/>
        <v/>
      </c>
      <c r="J58" s="38"/>
      <c r="K58" s="38"/>
      <c r="L58" s="38"/>
      <c r="M58" s="38"/>
      <c r="N58" s="38"/>
      <c r="O58" s="38"/>
      <c r="P58" s="38"/>
    </row>
    <row r="59" spans="1:16" ht="18" customHeight="1" x14ac:dyDescent="0.25">
      <c r="A59" s="36" t="str">
        <f t="shared" si="0"/>
        <v/>
      </c>
      <c r="B59" s="37"/>
      <c r="C59" s="38"/>
      <c r="D59" s="38"/>
      <c r="E59" s="38"/>
      <c r="F59" s="38"/>
      <c r="G59" s="38"/>
      <c r="H59" s="33" t="str">
        <f t="shared" si="1"/>
        <v/>
      </c>
      <c r="I59" s="34" t="str">
        <f t="shared" si="2"/>
        <v/>
      </c>
      <c r="J59" s="38"/>
      <c r="K59" s="38"/>
      <c r="L59" s="38"/>
      <c r="M59" s="38"/>
      <c r="N59" s="38"/>
      <c r="O59" s="38"/>
      <c r="P59" s="38"/>
    </row>
    <row r="60" spans="1:16" ht="18" customHeight="1" x14ac:dyDescent="0.25">
      <c r="A60" s="36" t="str">
        <f t="shared" si="0"/>
        <v/>
      </c>
      <c r="B60" s="37"/>
      <c r="C60" s="38"/>
      <c r="D60" s="38"/>
      <c r="E60" s="38"/>
      <c r="F60" s="38"/>
      <c r="G60" s="38"/>
      <c r="H60" s="33" t="str">
        <f t="shared" si="1"/>
        <v/>
      </c>
      <c r="I60" s="34" t="str">
        <f t="shared" si="2"/>
        <v/>
      </c>
      <c r="J60" s="38"/>
      <c r="K60" s="38"/>
      <c r="L60" s="38"/>
      <c r="M60" s="38"/>
      <c r="N60" s="38"/>
      <c r="O60" s="38"/>
      <c r="P60" s="38"/>
    </row>
    <row r="61" spans="1:16" ht="18" customHeight="1" x14ac:dyDescent="0.25">
      <c r="A61" s="36" t="str">
        <f t="shared" si="0"/>
        <v/>
      </c>
      <c r="B61" s="37"/>
      <c r="C61" s="38"/>
      <c r="D61" s="38"/>
      <c r="E61" s="38"/>
      <c r="F61" s="38"/>
      <c r="G61" s="38"/>
      <c r="H61" s="33" t="str">
        <f t="shared" si="1"/>
        <v/>
      </c>
      <c r="I61" s="34" t="str">
        <f t="shared" si="2"/>
        <v/>
      </c>
      <c r="J61" s="38"/>
      <c r="K61" s="38"/>
      <c r="L61" s="38"/>
      <c r="M61" s="38"/>
      <c r="N61" s="38"/>
      <c r="O61" s="38"/>
      <c r="P61" s="38"/>
    </row>
    <row r="62" spans="1:16" ht="18" customHeight="1" x14ac:dyDescent="0.25">
      <c r="A62" s="36" t="str">
        <f t="shared" si="0"/>
        <v/>
      </c>
      <c r="B62" s="37"/>
      <c r="C62" s="38"/>
      <c r="D62" s="38"/>
      <c r="E62" s="38"/>
      <c r="F62" s="38"/>
      <c r="G62" s="38"/>
      <c r="H62" s="33" t="str">
        <f t="shared" si="1"/>
        <v/>
      </c>
      <c r="I62" s="34" t="str">
        <f t="shared" si="2"/>
        <v/>
      </c>
      <c r="J62" s="38"/>
      <c r="K62" s="38"/>
      <c r="L62" s="38"/>
      <c r="M62" s="38"/>
      <c r="N62" s="38"/>
      <c r="O62" s="38"/>
      <c r="P62" s="38"/>
    </row>
    <row r="63" spans="1:16" ht="18" customHeight="1" x14ac:dyDescent="0.25">
      <c r="A63" s="36" t="str">
        <f t="shared" si="0"/>
        <v/>
      </c>
      <c r="B63" s="37"/>
      <c r="C63" s="38"/>
      <c r="D63" s="38"/>
      <c r="E63" s="38"/>
      <c r="F63" s="38"/>
      <c r="G63" s="38"/>
      <c r="H63" s="33" t="str">
        <f t="shared" si="1"/>
        <v/>
      </c>
      <c r="I63" s="34" t="str">
        <f t="shared" si="2"/>
        <v/>
      </c>
      <c r="J63" s="38"/>
      <c r="K63" s="38"/>
      <c r="L63" s="38"/>
      <c r="M63" s="38"/>
      <c r="N63" s="38"/>
      <c r="O63" s="38"/>
      <c r="P63" s="38"/>
    </row>
    <row r="64" spans="1:16" ht="18" customHeight="1" x14ac:dyDescent="0.25">
      <c r="A64" s="36" t="str">
        <f t="shared" si="0"/>
        <v/>
      </c>
      <c r="B64" s="37"/>
      <c r="C64" s="38"/>
      <c r="D64" s="38"/>
      <c r="E64" s="38"/>
      <c r="F64" s="38"/>
      <c r="G64" s="38"/>
      <c r="H64" s="33" t="str">
        <f t="shared" si="1"/>
        <v/>
      </c>
      <c r="I64" s="34" t="str">
        <f t="shared" si="2"/>
        <v/>
      </c>
      <c r="J64" s="38"/>
      <c r="K64" s="38"/>
      <c r="L64" s="38"/>
      <c r="M64" s="38"/>
      <c r="N64" s="38"/>
      <c r="O64" s="38"/>
      <c r="P64" s="38"/>
    </row>
    <row r="65" spans="1:16" ht="18" customHeight="1" x14ac:dyDescent="0.25">
      <c r="A65" s="36" t="str">
        <f t="shared" si="0"/>
        <v/>
      </c>
      <c r="B65" s="37"/>
      <c r="C65" s="38"/>
      <c r="D65" s="38"/>
      <c r="E65" s="38"/>
      <c r="F65" s="38"/>
      <c r="G65" s="38"/>
      <c r="H65" s="33" t="str">
        <f t="shared" si="1"/>
        <v/>
      </c>
      <c r="I65" s="34" t="str">
        <f t="shared" si="2"/>
        <v/>
      </c>
      <c r="J65" s="38"/>
      <c r="K65" s="38"/>
      <c r="L65" s="38"/>
      <c r="M65" s="38"/>
      <c r="N65" s="38"/>
      <c r="O65" s="38"/>
      <c r="P65" s="38"/>
    </row>
    <row r="66" spans="1:16" ht="18" customHeight="1" x14ac:dyDescent="0.25">
      <c r="A66" s="36" t="str">
        <f t="shared" si="0"/>
        <v/>
      </c>
      <c r="B66" s="37"/>
      <c r="C66" s="38"/>
      <c r="D66" s="38"/>
      <c r="E66" s="38"/>
      <c r="F66" s="38"/>
      <c r="G66" s="38"/>
      <c r="H66" s="33" t="str">
        <f t="shared" si="1"/>
        <v/>
      </c>
      <c r="I66" s="34" t="str">
        <f t="shared" si="2"/>
        <v/>
      </c>
      <c r="J66" s="38"/>
      <c r="K66" s="38"/>
      <c r="L66" s="38"/>
      <c r="M66" s="38"/>
      <c r="N66" s="38"/>
      <c r="O66" s="38"/>
      <c r="P66" s="38"/>
    </row>
    <row r="67" spans="1:16" ht="18" customHeight="1" x14ac:dyDescent="0.25">
      <c r="A67" s="36" t="str">
        <f t="shared" si="0"/>
        <v/>
      </c>
      <c r="B67" s="37"/>
      <c r="C67" s="38"/>
      <c r="D67" s="38"/>
      <c r="E67" s="38"/>
      <c r="F67" s="38"/>
      <c r="G67" s="38"/>
      <c r="H67" s="33" t="str">
        <f t="shared" si="1"/>
        <v/>
      </c>
      <c r="I67" s="34" t="str">
        <f t="shared" si="2"/>
        <v/>
      </c>
      <c r="J67" s="38"/>
      <c r="K67" s="38"/>
      <c r="L67" s="38"/>
      <c r="M67" s="38"/>
      <c r="N67" s="38"/>
      <c r="O67" s="38"/>
      <c r="P67" s="38"/>
    </row>
    <row r="68" spans="1:16" ht="18" customHeight="1" x14ac:dyDescent="0.25">
      <c r="A68" s="36" t="str">
        <f t="shared" si="0"/>
        <v/>
      </c>
      <c r="B68" s="37"/>
      <c r="C68" s="38"/>
      <c r="D68" s="38"/>
      <c r="E68" s="38"/>
      <c r="F68" s="38"/>
      <c r="G68" s="38"/>
      <c r="H68" s="33" t="str">
        <f t="shared" si="1"/>
        <v/>
      </c>
      <c r="I68" s="34" t="str">
        <f t="shared" si="2"/>
        <v/>
      </c>
      <c r="J68" s="38"/>
      <c r="K68" s="38"/>
      <c r="L68" s="38"/>
      <c r="M68" s="38"/>
      <c r="N68" s="38"/>
      <c r="O68" s="38"/>
      <c r="P68" s="38"/>
    </row>
    <row r="69" spans="1:16" ht="18" customHeight="1" x14ac:dyDescent="0.25">
      <c r="A69" s="36" t="str">
        <f t="shared" ref="A69:A132" si="3">IF(C69&lt;&gt;"",ROW()-4,"")</f>
        <v/>
      </c>
      <c r="B69" s="37"/>
      <c r="C69" s="38"/>
      <c r="D69" s="38"/>
      <c r="E69" s="38"/>
      <c r="F69" s="38"/>
      <c r="G69" s="38"/>
      <c r="H69" s="33" t="str">
        <f t="shared" ref="H69:H132" si="4">IF(AND(F69&lt;&gt;"",G69&lt;&gt;""),MAX(0,IF(G69&lt;F69,(G69+1-F69)*1440,(G69-F69)*1440)),"")</f>
        <v/>
      </c>
      <c r="I69" s="34" t="str">
        <f t="shared" ref="I69:I132" si="5">IF(H69&lt;&gt;"",H69/60,"")</f>
        <v/>
      </c>
      <c r="J69" s="38"/>
      <c r="K69" s="38"/>
      <c r="L69" s="38"/>
      <c r="M69" s="38"/>
      <c r="N69" s="38"/>
      <c r="O69" s="38"/>
      <c r="P69" s="38"/>
    </row>
    <row r="70" spans="1:16" ht="18" customHeight="1" x14ac:dyDescent="0.25">
      <c r="A70" s="36" t="str">
        <f t="shared" si="3"/>
        <v/>
      </c>
      <c r="B70" s="37"/>
      <c r="C70" s="38"/>
      <c r="D70" s="38"/>
      <c r="E70" s="38"/>
      <c r="F70" s="38"/>
      <c r="G70" s="38"/>
      <c r="H70" s="33" t="str">
        <f t="shared" si="4"/>
        <v/>
      </c>
      <c r="I70" s="34" t="str">
        <f t="shared" si="5"/>
        <v/>
      </c>
      <c r="J70" s="38"/>
      <c r="K70" s="38"/>
      <c r="L70" s="38"/>
      <c r="M70" s="38"/>
      <c r="N70" s="38"/>
      <c r="O70" s="38"/>
      <c r="P70" s="38"/>
    </row>
    <row r="71" spans="1:16" ht="18" customHeight="1" x14ac:dyDescent="0.25">
      <c r="A71" s="36" t="str">
        <f t="shared" si="3"/>
        <v/>
      </c>
      <c r="B71" s="37"/>
      <c r="C71" s="38"/>
      <c r="D71" s="38"/>
      <c r="E71" s="38"/>
      <c r="F71" s="38"/>
      <c r="G71" s="38"/>
      <c r="H71" s="33" t="str">
        <f t="shared" si="4"/>
        <v/>
      </c>
      <c r="I71" s="34" t="str">
        <f t="shared" si="5"/>
        <v/>
      </c>
      <c r="J71" s="38"/>
      <c r="K71" s="38"/>
      <c r="L71" s="38"/>
      <c r="M71" s="38"/>
      <c r="N71" s="38"/>
      <c r="O71" s="38"/>
      <c r="P71" s="38"/>
    </row>
    <row r="72" spans="1:16" ht="18" customHeight="1" x14ac:dyDescent="0.25">
      <c r="A72" s="36" t="str">
        <f t="shared" si="3"/>
        <v/>
      </c>
      <c r="B72" s="37"/>
      <c r="C72" s="38"/>
      <c r="D72" s="38"/>
      <c r="E72" s="38"/>
      <c r="F72" s="38"/>
      <c r="G72" s="38"/>
      <c r="H72" s="33" t="str">
        <f t="shared" si="4"/>
        <v/>
      </c>
      <c r="I72" s="34" t="str">
        <f t="shared" si="5"/>
        <v/>
      </c>
      <c r="J72" s="38"/>
      <c r="K72" s="38"/>
      <c r="L72" s="38"/>
      <c r="M72" s="38"/>
      <c r="N72" s="38"/>
      <c r="O72" s="38"/>
      <c r="P72" s="38"/>
    </row>
    <row r="73" spans="1:16" ht="18" customHeight="1" x14ac:dyDescent="0.25">
      <c r="A73" s="36" t="str">
        <f t="shared" si="3"/>
        <v/>
      </c>
      <c r="B73" s="37"/>
      <c r="C73" s="38"/>
      <c r="D73" s="38"/>
      <c r="E73" s="38"/>
      <c r="F73" s="38"/>
      <c r="G73" s="38"/>
      <c r="H73" s="33" t="str">
        <f t="shared" si="4"/>
        <v/>
      </c>
      <c r="I73" s="34" t="str">
        <f t="shared" si="5"/>
        <v/>
      </c>
      <c r="J73" s="38"/>
      <c r="K73" s="38"/>
      <c r="L73" s="38"/>
      <c r="M73" s="38"/>
      <c r="N73" s="38"/>
      <c r="O73" s="38"/>
      <c r="P73" s="38"/>
    </row>
    <row r="74" spans="1:16" ht="18" customHeight="1" x14ac:dyDescent="0.25">
      <c r="A74" s="36" t="str">
        <f t="shared" si="3"/>
        <v/>
      </c>
      <c r="B74" s="37"/>
      <c r="C74" s="38"/>
      <c r="D74" s="38"/>
      <c r="E74" s="38"/>
      <c r="F74" s="38"/>
      <c r="G74" s="38"/>
      <c r="H74" s="33" t="str">
        <f t="shared" si="4"/>
        <v/>
      </c>
      <c r="I74" s="34" t="str">
        <f t="shared" si="5"/>
        <v/>
      </c>
      <c r="J74" s="38"/>
      <c r="K74" s="38"/>
      <c r="L74" s="38"/>
      <c r="M74" s="38"/>
      <c r="N74" s="38"/>
      <c r="O74" s="38"/>
      <c r="P74" s="38"/>
    </row>
    <row r="75" spans="1:16" ht="18" customHeight="1" x14ac:dyDescent="0.25">
      <c r="A75" s="36" t="str">
        <f t="shared" si="3"/>
        <v/>
      </c>
      <c r="B75" s="37"/>
      <c r="C75" s="38"/>
      <c r="D75" s="38"/>
      <c r="E75" s="38"/>
      <c r="F75" s="38"/>
      <c r="G75" s="38"/>
      <c r="H75" s="33" t="str">
        <f t="shared" si="4"/>
        <v/>
      </c>
      <c r="I75" s="34" t="str">
        <f t="shared" si="5"/>
        <v/>
      </c>
      <c r="J75" s="38"/>
      <c r="K75" s="38"/>
      <c r="L75" s="38"/>
      <c r="M75" s="38"/>
      <c r="N75" s="38"/>
      <c r="O75" s="38"/>
      <c r="P75" s="38"/>
    </row>
    <row r="76" spans="1:16" ht="18" customHeight="1" x14ac:dyDescent="0.25">
      <c r="A76" s="36" t="str">
        <f t="shared" si="3"/>
        <v/>
      </c>
      <c r="B76" s="37"/>
      <c r="C76" s="38"/>
      <c r="D76" s="38"/>
      <c r="E76" s="38"/>
      <c r="F76" s="38"/>
      <c r="G76" s="38"/>
      <c r="H76" s="33" t="str">
        <f t="shared" si="4"/>
        <v/>
      </c>
      <c r="I76" s="34" t="str">
        <f t="shared" si="5"/>
        <v/>
      </c>
      <c r="J76" s="38"/>
      <c r="K76" s="38"/>
      <c r="L76" s="38"/>
      <c r="M76" s="38"/>
      <c r="N76" s="38"/>
      <c r="O76" s="38"/>
      <c r="P76" s="38"/>
    </row>
    <row r="77" spans="1:16" ht="18" customHeight="1" x14ac:dyDescent="0.25">
      <c r="A77" s="36" t="str">
        <f t="shared" si="3"/>
        <v/>
      </c>
      <c r="B77" s="37"/>
      <c r="C77" s="38"/>
      <c r="D77" s="38"/>
      <c r="E77" s="38"/>
      <c r="F77" s="38"/>
      <c r="G77" s="38"/>
      <c r="H77" s="33" t="str">
        <f t="shared" si="4"/>
        <v/>
      </c>
      <c r="I77" s="34" t="str">
        <f t="shared" si="5"/>
        <v/>
      </c>
      <c r="J77" s="38"/>
      <c r="K77" s="38"/>
      <c r="L77" s="38"/>
      <c r="M77" s="38"/>
      <c r="N77" s="38"/>
      <c r="O77" s="38"/>
      <c r="P77" s="38"/>
    </row>
    <row r="78" spans="1:16" ht="18" customHeight="1" x14ac:dyDescent="0.25">
      <c r="A78" s="36" t="str">
        <f t="shared" si="3"/>
        <v/>
      </c>
      <c r="B78" s="37"/>
      <c r="C78" s="38"/>
      <c r="D78" s="38"/>
      <c r="E78" s="38"/>
      <c r="F78" s="38"/>
      <c r="G78" s="38"/>
      <c r="H78" s="33" t="str">
        <f t="shared" si="4"/>
        <v/>
      </c>
      <c r="I78" s="34" t="str">
        <f t="shared" si="5"/>
        <v/>
      </c>
      <c r="J78" s="38"/>
      <c r="K78" s="38"/>
      <c r="L78" s="38"/>
      <c r="M78" s="38"/>
      <c r="N78" s="38"/>
      <c r="O78" s="38"/>
      <c r="P78" s="38"/>
    </row>
    <row r="79" spans="1:16" ht="18" customHeight="1" x14ac:dyDescent="0.25">
      <c r="A79" s="36" t="str">
        <f t="shared" si="3"/>
        <v/>
      </c>
      <c r="B79" s="37"/>
      <c r="C79" s="38"/>
      <c r="D79" s="38"/>
      <c r="E79" s="38"/>
      <c r="F79" s="38"/>
      <c r="G79" s="38"/>
      <c r="H79" s="33" t="str">
        <f t="shared" si="4"/>
        <v/>
      </c>
      <c r="I79" s="34" t="str">
        <f t="shared" si="5"/>
        <v/>
      </c>
      <c r="J79" s="38"/>
      <c r="K79" s="38"/>
      <c r="L79" s="38"/>
      <c r="M79" s="38"/>
      <c r="N79" s="38"/>
      <c r="O79" s="38"/>
      <c r="P79" s="38"/>
    </row>
    <row r="80" spans="1:16" ht="18" customHeight="1" x14ac:dyDescent="0.25">
      <c r="A80" s="36" t="str">
        <f t="shared" si="3"/>
        <v/>
      </c>
      <c r="B80" s="37"/>
      <c r="C80" s="38"/>
      <c r="D80" s="38"/>
      <c r="E80" s="38"/>
      <c r="F80" s="38"/>
      <c r="G80" s="38"/>
      <c r="H80" s="33" t="str">
        <f t="shared" si="4"/>
        <v/>
      </c>
      <c r="I80" s="34" t="str">
        <f t="shared" si="5"/>
        <v/>
      </c>
      <c r="J80" s="38"/>
      <c r="K80" s="38"/>
      <c r="L80" s="38"/>
      <c r="M80" s="38"/>
      <c r="N80" s="38"/>
      <c r="O80" s="38"/>
      <c r="P80" s="38"/>
    </row>
    <row r="81" spans="1:16" ht="18" customHeight="1" x14ac:dyDescent="0.25">
      <c r="A81" s="36" t="str">
        <f t="shared" si="3"/>
        <v/>
      </c>
      <c r="B81" s="37"/>
      <c r="C81" s="38"/>
      <c r="D81" s="38"/>
      <c r="E81" s="38"/>
      <c r="F81" s="38"/>
      <c r="G81" s="38"/>
      <c r="H81" s="33" t="str">
        <f t="shared" si="4"/>
        <v/>
      </c>
      <c r="I81" s="34" t="str">
        <f t="shared" si="5"/>
        <v/>
      </c>
      <c r="J81" s="38"/>
      <c r="K81" s="38"/>
      <c r="L81" s="38"/>
      <c r="M81" s="38"/>
      <c r="N81" s="38"/>
      <c r="O81" s="38"/>
      <c r="P81" s="38"/>
    </row>
    <row r="82" spans="1:16" ht="18" customHeight="1" x14ac:dyDescent="0.25">
      <c r="A82" s="36" t="str">
        <f t="shared" si="3"/>
        <v/>
      </c>
      <c r="B82" s="37"/>
      <c r="C82" s="38"/>
      <c r="D82" s="38"/>
      <c r="E82" s="38"/>
      <c r="F82" s="38"/>
      <c r="G82" s="38"/>
      <c r="H82" s="33" t="str">
        <f t="shared" si="4"/>
        <v/>
      </c>
      <c r="I82" s="34" t="str">
        <f t="shared" si="5"/>
        <v/>
      </c>
      <c r="J82" s="38"/>
      <c r="K82" s="38"/>
      <c r="L82" s="38"/>
      <c r="M82" s="38"/>
      <c r="N82" s="38"/>
      <c r="O82" s="38"/>
      <c r="P82" s="38"/>
    </row>
    <row r="83" spans="1:16" ht="18" customHeight="1" x14ac:dyDescent="0.25">
      <c r="A83" s="36" t="str">
        <f t="shared" si="3"/>
        <v/>
      </c>
      <c r="B83" s="37"/>
      <c r="C83" s="38"/>
      <c r="D83" s="38"/>
      <c r="E83" s="38"/>
      <c r="F83" s="38"/>
      <c r="G83" s="38"/>
      <c r="H83" s="33" t="str">
        <f t="shared" si="4"/>
        <v/>
      </c>
      <c r="I83" s="34" t="str">
        <f t="shared" si="5"/>
        <v/>
      </c>
      <c r="J83" s="38"/>
      <c r="K83" s="38"/>
      <c r="L83" s="38"/>
      <c r="M83" s="38"/>
      <c r="N83" s="38"/>
      <c r="O83" s="38"/>
      <c r="P83" s="38"/>
    </row>
    <row r="84" spans="1:16" ht="18" customHeight="1" x14ac:dyDescent="0.25">
      <c r="A84" s="36" t="str">
        <f t="shared" si="3"/>
        <v/>
      </c>
      <c r="B84" s="37"/>
      <c r="C84" s="38"/>
      <c r="D84" s="38"/>
      <c r="E84" s="38"/>
      <c r="F84" s="38"/>
      <c r="G84" s="38"/>
      <c r="H84" s="33" t="str">
        <f t="shared" si="4"/>
        <v/>
      </c>
      <c r="I84" s="34" t="str">
        <f t="shared" si="5"/>
        <v/>
      </c>
      <c r="J84" s="38"/>
      <c r="K84" s="38"/>
      <c r="L84" s="38"/>
      <c r="M84" s="38"/>
      <c r="N84" s="38"/>
      <c r="O84" s="38"/>
      <c r="P84" s="38"/>
    </row>
    <row r="85" spans="1:16" ht="18" customHeight="1" x14ac:dyDescent="0.25">
      <c r="A85" s="36" t="str">
        <f t="shared" si="3"/>
        <v/>
      </c>
      <c r="B85" s="37"/>
      <c r="C85" s="38"/>
      <c r="D85" s="38"/>
      <c r="E85" s="38"/>
      <c r="F85" s="38"/>
      <c r="G85" s="38"/>
      <c r="H85" s="33" t="str">
        <f t="shared" si="4"/>
        <v/>
      </c>
      <c r="I85" s="34" t="str">
        <f t="shared" si="5"/>
        <v/>
      </c>
      <c r="J85" s="38"/>
      <c r="K85" s="38"/>
      <c r="L85" s="38"/>
      <c r="M85" s="38"/>
      <c r="N85" s="38"/>
      <c r="O85" s="38"/>
      <c r="P85" s="38"/>
    </row>
    <row r="86" spans="1:16" ht="18" customHeight="1" x14ac:dyDescent="0.25">
      <c r="A86" s="36" t="str">
        <f t="shared" si="3"/>
        <v/>
      </c>
      <c r="B86" s="37"/>
      <c r="C86" s="38"/>
      <c r="D86" s="38"/>
      <c r="E86" s="38"/>
      <c r="F86" s="38"/>
      <c r="G86" s="38"/>
      <c r="H86" s="33" t="str">
        <f t="shared" si="4"/>
        <v/>
      </c>
      <c r="I86" s="34" t="str">
        <f t="shared" si="5"/>
        <v/>
      </c>
      <c r="J86" s="38"/>
      <c r="K86" s="38"/>
      <c r="L86" s="38"/>
      <c r="M86" s="38"/>
      <c r="N86" s="38"/>
      <c r="O86" s="38"/>
      <c r="P86" s="38"/>
    </row>
    <row r="87" spans="1:16" ht="18" customHeight="1" x14ac:dyDescent="0.25">
      <c r="A87" s="36" t="str">
        <f t="shared" si="3"/>
        <v/>
      </c>
      <c r="B87" s="37"/>
      <c r="C87" s="38"/>
      <c r="D87" s="38"/>
      <c r="E87" s="38"/>
      <c r="F87" s="38"/>
      <c r="G87" s="38"/>
      <c r="H87" s="33" t="str">
        <f t="shared" si="4"/>
        <v/>
      </c>
      <c r="I87" s="34" t="str">
        <f t="shared" si="5"/>
        <v/>
      </c>
      <c r="J87" s="38"/>
      <c r="K87" s="38"/>
      <c r="L87" s="38"/>
      <c r="M87" s="38"/>
      <c r="N87" s="38"/>
      <c r="O87" s="38"/>
      <c r="P87" s="38"/>
    </row>
    <row r="88" spans="1:16" ht="18" customHeight="1" x14ac:dyDescent="0.25">
      <c r="A88" s="36" t="str">
        <f t="shared" si="3"/>
        <v/>
      </c>
      <c r="B88" s="37"/>
      <c r="C88" s="38"/>
      <c r="D88" s="38"/>
      <c r="E88" s="38"/>
      <c r="F88" s="38"/>
      <c r="G88" s="38"/>
      <c r="H88" s="33" t="str">
        <f t="shared" si="4"/>
        <v/>
      </c>
      <c r="I88" s="34" t="str">
        <f t="shared" si="5"/>
        <v/>
      </c>
      <c r="J88" s="38"/>
      <c r="K88" s="38"/>
      <c r="L88" s="38"/>
      <c r="M88" s="38"/>
      <c r="N88" s="38"/>
      <c r="O88" s="38"/>
      <c r="P88" s="38"/>
    </row>
    <row r="89" spans="1:16" ht="18" customHeight="1" x14ac:dyDescent="0.25">
      <c r="A89" s="36" t="str">
        <f t="shared" si="3"/>
        <v/>
      </c>
      <c r="B89" s="37"/>
      <c r="C89" s="38"/>
      <c r="D89" s="38"/>
      <c r="E89" s="38"/>
      <c r="F89" s="38"/>
      <c r="G89" s="38"/>
      <c r="H89" s="33" t="str">
        <f t="shared" si="4"/>
        <v/>
      </c>
      <c r="I89" s="34" t="str">
        <f t="shared" si="5"/>
        <v/>
      </c>
      <c r="J89" s="38"/>
      <c r="K89" s="38"/>
      <c r="L89" s="38"/>
      <c r="M89" s="38"/>
      <c r="N89" s="38"/>
      <c r="O89" s="38"/>
      <c r="P89" s="38"/>
    </row>
    <row r="90" spans="1:16" ht="18" customHeight="1" x14ac:dyDescent="0.25">
      <c r="A90" s="36" t="str">
        <f t="shared" si="3"/>
        <v/>
      </c>
      <c r="B90" s="37"/>
      <c r="C90" s="38"/>
      <c r="D90" s="38"/>
      <c r="E90" s="38"/>
      <c r="F90" s="38"/>
      <c r="G90" s="38"/>
      <c r="H90" s="33" t="str">
        <f t="shared" si="4"/>
        <v/>
      </c>
      <c r="I90" s="34" t="str">
        <f t="shared" si="5"/>
        <v/>
      </c>
      <c r="J90" s="38"/>
      <c r="K90" s="38"/>
      <c r="L90" s="38"/>
      <c r="M90" s="38"/>
      <c r="N90" s="38"/>
      <c r="O90" s="38"/>
      <c r="P90" s="38"/>
    </row>
    <row r="91" spans="1:16" ht="18" customHeight="1" x14ac:dyDescent="0.25">
      <c r="A91" s="36" t="str">
        <f t="shared" si="3"/>
        <v/>
      </c>
      <c r="B91" s="37"/>
      <c r="C91" s="38"/>
      <c r="D91" s="38"/>
      <c r="E91" s="38"/>
      <c r="F91" s="38"/>
      <c r="G91" s="38"/>
      <c r="H91" s="33" t="str">
        <f t="shared" si="4"/>
        <v/>
      </c>
      <c r="I91" s="34" t="str">
        <f t="shared" si="5"/>
        <v/>
      </c>
      <c r="J91" s="38"/>
      <c r="K91" s="38"/>
      <c r="L91" s="38"/>
      <c r="M91" s="38"/>
      <c r="N91" s="38"/>
      <c r="O91" s="38"/>
      <c r="P91" s="38"/>
    </row>
    <row r="92" spans="1:16" ht="18" customHeight="1" x14ac:dyDescent="0.25">
      <c r="A92" s="36" t="str">
        <f t="shared" si="3"/>
        <v/>
      </c>
      <c r="B92" s="37"/>
      <c r="C92" s="38"/>
      <c r="D92" s="38"/>
      <c r="E92" s="38"/>
      <c r="F92" s="38"/>
      <c r="G92" s="38"/>
      <c r="H92" s="33" t="str">
        <f t="shared" si="4"/>
        <v/>
      </c>
      <c r="I92" s="34" t="str">
        <f t="shared" si="5"/>
        <v/>
      </c>
      <c r="J92" s="38"/>
      <c r="K92" s="38"/>
      <c r="L92" s="38"/>
      <c r="M92" s="38"/>
      <c r="N92" s="38"/>
      <c r="O92" s="38"/>
      <c r="P92" s="38"/>
    </row>
    <row r="93" spans="1:16" ht="18" customHeight="1" x14ac:dyDescent="0.25">
      <c r="A93" s="36" t="str">
        <f t="shared" si="3"/>
        <v/>
      </c>
      <c r="B93" s="37"/>
      <c r="C93" s="38"/>
      <c r="D93" s="38"/>
      <c r="E93" s="38"/>
      <c r="F93" s="38"/>
      <c r="G93" s="38"/>
      <c r="H93" s="33" t="str">
        <f t="shared" si="4"/>
        <v/>
      </c>
      <c r="I93" s="34" t="str">
        <f t="shared" si="5"/>
        <v/>
      </c>
      <c r="J93" s="38"/>
      <c r="K93" s="38"/>
      <c r="L93" s="38"/>
      <c r="M93" s="38"/>
      <c r="N93" s="38"/>
      <c r="O93" s="38"/>
      <c r="P93" s="38"/>
    </row>
    <row r="94" spans="1:16" ht="18" customHeight="1" x14ac:dyDescent="0.25">
      <c r="A94" s="36" t="str">
        <f t="shared" si="3"/>
        <v/>
      </c>
      <c r="B94" s="37"/>
      <c r="C94" s="38"/>
      <c r="D94" s="38"/>
      <c r="E94" s="38"/>
      <c r="F94" s="38"/>
      <c r="G94" s="38"/>
      <c r="H94" s="33" t="str">
        <f t="shared" si="4"/>
        <v/>
      </c>
      <c r="I94" s="34" t="str">
        <f t="shared" si="5"/>
        <v/>
      </c>
      <c r="J94" s="38"/>
      <c r="K94" s="38"/>
      <c r="L94" s="38"/>
      <c r="M94" s="38"/>
      <c r="N94" s="38"/>
      <c r="O94" s="38"/>
      <c r="P94" s="38"/>
    </row>
    <row r="95" spans="1:16" ht="18" customHeight="1" x14ac:dyDescent="0.25">
      <c r="A95" s="36" t="str">
        <f t="shared" si="3"/>
        <v/>
      </c>
      <c r="B95" s="37"/>
      <c r="C95" s="38"/>
      <c r="D95" s="38"/>
      <c r="E95" s="38"/>
      <c r="F95" s="38"/>
      <c r="G95" s="38"/>
      <c r="H95" s="33" t="str">
        <f t="shared" si="4"/>
        <v/>
      </c>
      <c r="I95" s="34" t="str">
        <f t="shared" si="5"/>
        <v/>
      </c>
      <c r="J95" s="38"/>
      <c r="K95" s="38"/>
      <c r="L95" s="38"/>
      <c r="M95" s="38"/>
      <c r="N95" s="38"/>
      <c r="O95" s="38"/>
      <c r="P95" s="38"/>
    </row>
    <row r="96" spans="1:16" ht="18" customHeight="1" x14ac:dyDescent="0.25">
      <c r="A96" s="36" t="str">
        <f t="shared" si="3"/>
        <v/>
      </c>
      <c r="B96" s="37"/>
      <c r="C96" s="38"/>
      <c r="D96" s="38"/>
      <c r="E96" s="38"/>
      <c r="F96" s="38"/>
      <c r="G96" s="38"/>
      <c r="H96" s="33" t="str">
        <f t="shared" si="4"/>
        <v/>
      </c>
      <c r="I96" s="34" t="str">
        <f t="shared" si="5"/>
        <v/>
      </c>
      <c r="J96" s="38"/>
      <c r="K96" s="38"/>
      <c r="L96" s="38"/>
      <c r="M96" s="38"/>
      <c r="N96" s="38"/>
      <c r="O96" s="38"/>
      <c r="P96" s="38"/>
    </row>
    <row r="97" spans="1:16" ht="18" customHeight="1" x14ac:dyDescent="0.25">
      <c r="A97" s="36" t="str">
        <f t="shared" si="3"/>
        <v/>
      </c>
      <c r="B97" s="37"/>
      <c r="C97" s="38"/>
      <c r="D97" s="38"/>
      <c r="E97" s="38"/>
      <c r="F97" s="38"/>
      <c r="G97" s="38"/>
      <c r="H97" s="33" t="str">
        <f t="shared" si="4"/>
        <v/>
      </c>
      <c r="I97" s="34" t="str">
        <f t="shared" si="5"/>
        <v/>
      </c>
      <c r="J97" s="38"/>
      <c r="K97" s="38"/>
      <c r="L97" s="38"/>
      <c r="M97" s="38"/>
      <c r="N97" s="38"/>
      <c r="O97" s="38"/>
      <c r="P97" s="38"/>
    </row>
    <row r="98" spans="1:16" ht="18" customHeight="1" x14ac:dyDescent="0.25">
      <c r="A98" s="36" t="str">
        <f t="shared" si="3"/>
        <v/>
      </c>
      <c r="B98" s="37"/>
      <c r="C98" s="38"/>
      <c r="D98" s="38"/>
      <c r="E98" s="38"/>
      <c r="F98" s="38"/>
      <c r="G98" s="38"/>
      <c r="H98" s="33" t="str">
        <f t="shared" si="4"/>
        <v/>
      </c>
      <c r="I98" s="34" t="str">
        <f t="shared" si="5"/>
        <v/>
      </c>
      <c r="J98" s="38"/>
      <c r="K98" s="38"/>
      <c r="L98" s="38"/>
      <c r="M98" s="38"/>
      <c r="N98" s="38"/>
      <c r="O98" s="38"/>
      <c r="P98" s="38"/>
    </row>
    <row r="99" spans="1:16" ht="18" customHeight="1" x14ac:dyDescent="0.25">
      <c r="A99" s="36" t="str">
        <f t="shared" si="3"/>
        <v/>
      </c>
      <c r="B99" s="37"/>
      <c r="C99" s="38"/>
      <c r="D99" s="38"/>
      <c r="E99" s="38"/>
      <c r="F99" s="38"/>
      <c r="G99" s="38"/>
      <c r="H99" s="33" t="str">
        <f t="shared" si="4"/>
        <v/>
      </c>
      <c r="I99" s="34" t="str">
        <f t="shared" si="5"/>
        <v/>
      </c>
      <c r="J99" s="38"/>
      <c r="K99" s="38"/>
      <c r="L99" s="38"/>
      <c r="M99" s="38"/>
      <c r="N99" s="38"/>
      <c r="O99" s="38"/>
      <c r="P99" s="38"/>
    </row>
    <row r="100" spans="1:16" ht="18" customHeight="1" x14ac:dyDescent="0.25">
      <c r="A100" s="36" t="str">
        <f t="shared" si="3"/>
        <v/>
      </c>
      <c r="B100" s="37"/>
      <c r="C100" s="38"/>
      <c r="D100" s="38"/>
      <c r="E100" s="38"/>
      <c r="F100" s="38"/>
      <c r="G100" s="38"/>
      <c r="H100" s="33" t="str">
        <f t="shared" si="4"/>
        <v/>
      </c>
      <c r="I100" s="34" t="str">
        <f t="shared" si="5"/>
        <v/>
      </c>
      <c r="J100" s="38"/>
      <c r="K100" s="38"/>
      <c r="L100" s="38"/>
      <c r="M100" s="38"/>
      <c r="N100" s="38"/>
      <c r="O100" s="38"/>
      <c r="P100" s="38"/>
    </row>
    <row r="101" spans="1:16" ht="18" customHeight="1" x14ac:dyDescent="0.25">
      <c r="A101" s="36" t="str">
        <f t="shared" si="3"/>
        <v/>
      </c>
      <c r="B101" s="37"/>
      <c r="C101" s="38"/>
      <c r="D101" s="38"/>
      <c r="E101" s="38"/>
      <c r="F101" s="38"/>
      <c r="G101" s="38"/>
      <c r="H101" s="33" t="str">
        <f t="shared" si="4"/>
        <v/>
      </c>
      <c r="I101" s="34" t="str">
        <f t="shared" si="5"/>
        <v/>
      </c>
      <c r="J101" s="38"/>
      <c r="K101" s="38"/>
      <c r="L101" s="38"/>
      <c r="M101" s="38"/>
      <c r="N101" s="38"/>
      <c r="O101" s="38"/>
      <c r="P101" s="38"/>
    </row>
    <row r="102" spans="1:16" ht="18" customHeight="1" x14ac:dyDescent="0.25">
      <c r="A102" s="36" t="str">
        <f t="shared" si="3"/>
        <v/>
      </c>
      <c r="B102" s="37"/>
      <c r="C102" s="38"/>
      <c r="D102" s="38"/>
      <c r="E102" s="38"/>
      <c r="F102" s="38"/>
      <c r="G102" s="38"/>
      <c r="H102" s="33" t="str">
        <f t="shared" si="4"/>
        <v/>
      </c>
      <c r="I102" s="34" t="str">
        <f t="shared" si="5"/>
        <v/>
      </c>
      <c r="J102" s="38"/>
      <c r="K102" s="38"/>
      <c r="L102" s="38"/>
      <c r="M102" s="38"/>
      <c r="N102" s="38"/>
      <c r="O102" s="38"/>
      <c r="P102" s="38"/>
    </row>
    <row r="103" spans="1:16" ht="18" customHeight="1" x14ac:dyDescent="0.25">
      <c r="A103" s="36" t="str">
        <f t="shared" si="3"/>
        <v/>
      </c>
      <c r="B103" s="37"/>
      <c r="C103" s="38"/>
      <c r="D103" s="38"/>
      <c r="E103" s="38"/>
      <c r="F103" s="38"/>
      <c r="G103" s="38"/>
      <c r="H103" s="33" t="str">
        <f t="shared" si="4"/>
        <v/>
      </c>
      <c r="I103" s="34" t="str">
        <f t="shared" si="5"/>
        <v/>
      </c>
      <c r="J103" s="38"/>
      <c r="K103" s="38"/>
      <c r="L103" s="38"/>
      <c r="M103" s="38"/>
      <c r="N103" s="38"/>
      <c r="O103" s="38"/>
      <c r="P103" s="38"/>
    </row>
    <row r="104" spans="1:16" ht="18" customHeight="1" x14ac:dyDescent="0.25">
      <c r="A104" s="36" t="str">
        <f t="shared" si="3"/>
        <v/>
      </c>
      <c r="B104" s="37"/>
      <c r="C104" s="38"/>
      <c r="D104" s="38"/>
      <c r="E104" s="38"/>
      <c r="F104" s="38"/>
      <c r="G104" s="38"/>
      <c r="H104" s="33" t="str">
        <f t="shared" si="4"/>
        <v/>
      </c>
      <c r="I104" s="34" t="str">
        <f t="shared" si="5"/>
        <v/>
      </c>
      <c r="J104" s="38"/>
      <c r="K104" s="38"/>
      <c r="L104" s="38"/>
      <c r="M104" s="38"/>
      <c r="N104" s="38"/>
      <c r="O104" s="38"/>
      <c r="P104" s="38"/>
    </row>
    <row r="105" spans="1:16" ht="18" customHeight="1" x14ac:dyDescent="0.25">
      <c r="A105" s="36" t="str">
        <f t="shared" si="3"/>
        <v/>
      </c>
      <c r="B105" s="37"/>
      <c r="C105" s="38"/>
      <c r="D105" s="38"/>
      <c r="E105" s="38"/>
      <c r="F105" s="38"/>
      <c r="G105" s="38"/>
      <c r="H105" s="33" t="str">
        <f t="shared" si="4"/>
        <v/>
      </c>
      <c r="I105" s="34" t="str">
        <f t="shared" si="5"/>
        <v/>
      </c>
      <c r="J105" s="38"/>
      <c r="K105" s="38"/>
      <c r="L105" s="38"/>
      <c r="M105" s="38"/>
      <c r="N105" s="38"/>
      <c r="O105" s="38"/>
      <c r="P105" s="38"/>
    </row>
    <row r="106" spans="1:16" ht="18" customHeight="1" x14ac:dyDescent="0.25">
      <c r="A106" s="36" t="str">
        <f t="shared" si="3"/>
        <v/>
      </c>
      <c r="B106" s="37"/>
      <c r="C106" s="38"/>
      <c r="D106" s="38"/>
      <c r="E106" s="38"/>
      <c r="F106" s="38"/>
      <c r="G106" s="38"/>
      <c r="H106" s="33" t="str">
        <f t="shared" si="4"/>
        <v/>
      </c>
      <c r="I106" s="34" t="str">
        <f t="shared" si="5"/>
        <v/>
      </c>
      <c r="J106" s="38"/>
      <c r="K106" s="38"/>
      <c r="L106" s="38"/>
      <c r="M106" s="38"/>
      <c r="N106" s="38"/>
      <c r="O106" s="38"/>
      <c r="P106" s="38"/>
    </row>
    <row r="107" spans="1:16" ht="18" customHeight="1" x14ac:dyDescent="0.25">
      <c r="A107" s="36" t="str">
        <f t="shared" si="3"/>
        <v/>
      </c>
      <c r="B107" s="37"/>
      <c r="C107" s="38"/>
      <c r="D107" s="38"/>
      <c r="E107" s="38"/>
      <c r="F107" s="38"/>
      <c r="G107" s="38"/>
      <c r="H107" s="33" t="str">
        <f t="shared" si="4"/>
        <v/>
      </c>
      <c r="I107" s="34" t="str">
        <f t="shared" si="5"/>
        <v/>
      </c>
      <c r="J107" s="38"/>
      <c r="K107" s="38"/>
      <c r="L107" s="38"/>
      <c r="M107" s="38"/>
      <c r="N107" s="38"/>
      <c r="O107" s="38"/>
      <c r="P107" s="38"/>
    </row>
    <row r="108" spans="1:16" ht="18" customHeight="1" x14ac:dyDescent="0.25">
      <c r="A108" s="36" t="str">
        <f t="shared" si="3"/>
        <v/>
      </c>
      <c r="B108" s="37"/>
      <c r="C108" s="38"/>
      <c r="D108" s="38"/>
      <c r="E108" s="38"/>
      <c r="F108" s="38"/>
      <c r="G108" s="38"/>
      <c r="H108" s="33" t="str">
        <f t="shared" si="4"/>
        <v/>
      </c>
      <c r="I108" s="34" t="str">
        <f t="shared" si="5"/>
        <v/>
      </c>
      <c r="J108" s="38"/>
      <c r="K108" s="38"/>
      <c r="L108" s="38"/>
      <c r="M108" s="38"/>
      <c r="N108" s="38"/>
      <c r="O108" s="38"/>
      <c r="P108" s="38"/>
    </row>
    <row r="109" spans="1:16" ht="18" customHeight="1" x14ac:dyDescent="0.25">
      <c r="A109" s="36" t="str">
        <f t="shared" si="3"/>
        <v/>
      </c>
      <c r="B109" s="37"/>
      <c r="C109" s="38"/>
      <c r="D109" s="38"/>
      <c r="E109" s="38"/>
      <c r="F109" s="38"/>
      <c r="G109" s="38"/>
      <c r="H109" s="33" t="str">
        <f t="shared" si="4"/>
        <v/>
      </c>
      <c r="I109" s="34" t="str">
        <f t="shared" si="5"/>
        <v/>
      </c>
      <c r="J109" s="38"/>
      <c r="K109" s="38"/>
      <c r="L109" s="38"/>
      <c r="M109" s="38"/>
      <c r="N109" s="38"/>
      <c r="O109" s="38"/>
      <c r="P109" s="38"/>
    </row>
    <row r="110" spans="1:16" ht="18" customHeight="1" x14ac:dyDescent="0.25">
      <c r="A110" s="36" t="str">
        <f t="shared" si="3"/>
        <v/>
      </c>
      <c r="B110" s="37"/>
      <c r="C110" s="38"/>
      <c r="D110" s="38"/>
      <c r="E110" s="38"/>
      <c r="F110" s="38"/>
      <c r="G110" s="38"/>
      <c r="H110" s="33" t="str">
        <f t="shared" si="4"/>
        <v/>
      </c>
      <c r="I110" s="34" t="str">
        <f t="shared" si="5"/>
        <v/>
      </c>
      <c r="J110" s="38"/>
      <c r="K110" s="38"/>
      <c r="L110" s="38"/>
      <c r="M110" s="38"/>
      <c r="N110" s="38"/>
      <c r="O110" s="38"/>
      <c r="P110" s="38"/>
    </row>
    <row r="111" spans="1:16" ht="18" customHeight="1" x14ac:dyDescent="0.25">
      <c r="A111" s="36" t="str">
        <f t="shared" si="3"/>
        <v/>
      </c>
      <c r="B111" s="37"/>
      <c r="C111" s="38"/>
      <c r="D111" s="38"/>
      <c r="E111" s="38"/>
      <c r="F111" s="38"/>
      <c r="G111" s="38"/>
      <c r="H111" s="33" t="str">
        <f t="shared" si="4"/>
        <v/>
      </c>
      <c r="I111" s="34" t="str">
        <f t="shared" si="5"/>
        <v/>
      </c>
      <c r="J111" s="38"/>
      <c r="K111" s="38"/>
      <c r="L111" s="38"/>
      <c r="M111" s="38"/>
      <c r="N111" s="38"/>
      <c r="O111" s="38"/>
      <c r="P111" s="38"/>
    </row>
    <row r="112" spans="1:16" ht="18" customHeight="1" x14ac:dyDescent="0.25">
      <c r="A112" s="36" t="str">
        <f t="shared" si="3"/>
        <v/>
      </c>
      <c r="B112" s="37"/>
      <c r="C112" s="38"/>
      <c r="D112" s="38"/>
      <c r="E112" s="38"/>
      <c r="F112" s="38"/>
      <c r="G112" s="38"/>
      <c r="H112" s="33" t="str">
        <f t="shared" si="4"/>
        <v/>
      </c>
      <c r="I112" s="34" t="str">
        <f t="shared" si="5"/>
        <v/>
      </c>
      <c r="J112" s="38"/>
      <c r="K112" s="38"/>
      <c r="L112" s="38"/>
      <c r="M112" s="38"/>
      <c r="N112" s="38"/>
      <c r="O112" s="38"/>
      <c r="P112" s="38"/>
    </row>
    <row r="113" spans="1:16" ht="18" customHeight="1" x14ac:dyDescent="0.25">
      <c r="A113" s="36" t="str">
        <f t="shared" si="3"/>
        <v/>
      </c>
      <c r="B113" s="37"/>
      <c r="C113" s="38"/>
      <c r="D113" s="38"/>
      <c r="E113" s="38"/>
      <c r="F113" s="38"/>
      <c r="G113" s="38"/>
      <c r="H113" s="33" t="str">
        <f t="shared" si="4"/>
        <v/>
      </c>
      <c r="I113" s="34" t="str">
        <f t="shared" si="5"/>
        <v/>
      </c>
      <c r="J113" s="38"/>
      <c r="K113" s="38"/>
      <c r="L113" s="38"/>
      <c r="M113" s="38"/>
      <c r="N113" s="38"/>
      <c r="O113" s="38"/>
      <c r="P113" s="38"/>
    </row>
    <row r="114" spans="1:16" ht="18" customHeight="1" x14ac:dyDescent="0.25">
      <c r="A114" s="36" t="str">
        <f t="shared" si="3"/>
        <v/>
      </c>
      <c r="B114" s="37"/>
      <c r="C114" s="38"/>
      <c r="D114" s="38"/>
      <c r="E114" s="38"/>
      <c r="F114" s="38"/>
      <c r="G114" s="38"/>
      <c r="H114" s="33" t="str">
        <f t="shared" si="4"/>
        <v/>
      </c>
      <c r="I114" s="34" t="str">
        <f t="shared" si="5"/>
        <v/>
      </c>
      <c r="J114" s="38"/>
      <c r="K114" s="38"/>
      <c r="L114" s="38"/>
      <c r="M114" s="38"/>
      <c r="N114" s="38"/>
      <c r="O114" s="38"/>
      <c r="P114" s="38"/>
    </row>
    <row r="115" spans="1:16" ht="18" customHeight="1" x14ac:dyDescent="0.25">
      <c r="A115" s="36" t="str">
        <f t="shared" si="3"/>
        <v/>
      </c>
      <c r="B115" s="37"/>
      <c r="C115" s="38"/>
      <c r="D115" s="38"/>
      <c r="E115" s="38"/>
      <c r="F115" s="38"/>
      <c r="G115" s="38"/>
      <c r="H115" s="33" t="str">
        <f t="shared" si="4"/>
        <v/>
      </c>
      <c r="I115" s="34" t="str">
        <f t="shared" si="5"/>
        <v/>
      </c>
      <c r="J115" s="38"/>
      <c r="K115" s="38"/>
      <c r="L115" s="38"/>
      <c r="M115" s="38"/>
      <c r="N115" s="38"/>
      <c r="O115" s="38"/>
      <c r="P115" s="38"/>
    </row>
    <row r="116" spans="1:16" ht="18" customHeight="1" x14ac:dyDescent="0.25">
      <c r="A116" s="36" t="str">
        <f t="shared" si="3"/>
        <v/>
      </c>
      <c r="B116" s="37"/>
      <c r="C116" s="38"/>
      <c r="D116" s="38"/>
      <c r="E116" s="38"/>
      <c r="F116" s="38"/>
      <c r="G116" s="38"/>
      <c r="H116" s="33" t="str">
        <f t="shared" si="4"/>
        <v/>
      </c>
      <c r="I116" s="34" t="str">
        <f t="shared" si="5"/>
        <v/>
      </c>
      <c r="J116" s="38"/>
      <c r="K116" s="38"/>
      <c r="L116" s="38"/>
      <c r="M116" s="38"/>
      <c r="N116" s="38"/>
      <c r="O116" s="38"/>
      <c r="P116" s="38"/>
    </row>
    <row r="117" spans="1:16" ht="18" customHeight="1" x14ac:dyDescent="0.25">
      <c r="A117" s="36" t="str">
        <f t="shared" si="3"/>
        <v/>
      </c>
      <c r="B117" s="37"/>
      <c r="C117" s="38"/>
      <c r="D117" s="38"/>
      <c r="E117" s="38"/>
      <c r="F117" s="38"/>
      <c r="G117" s="38"/>
      <c r="H117" s="33" t="str">
        <f t="shared" si="4"/>
        <v/>
      </c>
      <c r="I117" s="34" t="str">
        <f t="shared" si="5"/>
        <v/>
      </c>
      <c r="J117" s="38"/>
      <c r="K117" s="38"/>
      <c r="L117" s="38"/>
      <c r="M117" s="38"/>
      <c r="N117" s="38"/>
      <c r="O117" s="38"/>
      <c r="P117" s="38"/>
    </row>
    <row r="118" spans="1:16" ht="18" customHeight="1" x14ac:dyDescent="0.25">
      <c r="A118" s="36" t="str">
        <f t="shared" si="3"/>
        <v/>
      </c>
      <c r="B118" s="37"/>
      <c r="C118" s="38"/>
      <c r="D118" s="38"/>
      <c r="E118" s="38"/>
      <c r="F118" s="38"/>
      <c r="G118" s="38"/>
      <c r="H118" s="33" t="str">
        <f t="shared" si="4"/>
        <v/>
      </c>
      <c r="I118" s="34" t="str">
        <f t="shared" si="5"/>
        <v/>
      </c>
      <c r="J118" s="38"/>
      <c r="K118" s="38"/>
      <c r="L118" s="38"/>
      <c r="M118" s="38"/>
      <c r="N118" s="38"/>
      <c r="O118" s="38"/>
      <c r="P118" s="38"/>
    </row>
    <row r="119" spans="1:16" ht="18" customHeight="1" x14ac:dyDescent="0.25">
      <c r="A119" s="36" t="str">
        <f t="shared" si="3"/>
        <v/>
      </c>
      <c r="B119" s="37"/>
      <c r="C119" s="38"/>
      <c r="D119" s="38"/>
      <c r="E119" s="38"/>
      <c r="F119" s="38"/>
      <c r="G119" s="38"/>
      <c r="H119" s="33" t="str">
        <f t="shared" si="4"/>
        <v/>
      </c>
      <c r="I119" s="34" t="str">
        <f t="shared" si="5"/>
        <v/>
      </c>
      <c r="J119" s="38"/>
      <c r="K119" s="38"/>
      <c r="L119" s="38"/>
      <c r="M119" s="38"/>
      <c r="N119" s="38"/>
      <c r="O119" s="38"/>
      <c r="P119" s="38"/>
    </row>
    <row r="120" spans="1:16" ht="18" customHeight="1" x14ac:dyDescent="0.25">
      <c r="A120" s="36" t="str">
        <f t="shared" si="3"/>
        <v/>
      </c>
      <c r="B120" s="37"/>
      <c r="C120" s="38"/>
      <c r="D120" s="38"/>
      <c r="E120" s="38"/>
      <c r="F120" s="38"/>
      <c r="G120" s="38"/>
      <c r="H120" s="33" t="str">
        <f t="shared" si="4"/>
        <v/>
      </c>
      <c r="I120" s="34" t="str">
        <f t="shared" si="5"/>
        <v/>
      </c>
      <c r="J120" s="38"/>
      <c r="K120" s="38"/>
      <c r="L120" s="38"/>
      <c r="M120" s="38"/>
      <c r="N120" s="38"/>
      <c r="O120" s="38"/>
      <c r="P120" s="38"/>
    </row>
    <row r="121" spans="1:16" ht="18" customHeight="1" x14ac:dyDescent="0.25">
      <c r="A121" s="36" t="str">
        <f t="shared" si="3"/>
        <v/>
      </c>
      <c r="B121" s="37"/>
      <c r="C121" s="38"/>
      <c r="D121" s="38"/>
      <c r="E121" s="38"/>
      <c r="F121" s="38"/>
      <c r="G121" s="38"/>
      <c r="H121" s="33" t="str">
        <f t="shared" si="4"/>
        <v/>
      </c>
      <c r="I121" s="34" t="str">
        <f t="shared" si="5"/>
        <v/>
      </c>
      <c r="J121" s="38"/>
      <c r="K121" s="38"/>
      <c r="L121" s="38"/>
      <c r="M121" s="38"/>
      <c r="N121" s="38"/>
      <c r="O121" s="38"/>
      <c r="P121" s="38"/>
    </row>
    <row r="122" spans="1:16" ht="18" customHeight="1" x14ac:dyDescent="0.25">
      <c r="A122" s="36" t="str">
        <f t="shared" si="3"/>
        <v/>
      </c>
      <c r="B122" s="37"/>
      <c r="C122" s="38"/>
      <c r="D122" s="38"/>
      <c r="E122" s="38"/>
      <c r="F122" s="38"/>
      <c r="G122" s="38"/>
      <c r="H122" s="33" t="str">
        <f t="shared" si="4"/>
        <v/>
      </c>
      <c r="I122" s="34" t="str">
        <f t="shared" si="5"/>
        <v/>
      </c>
      <c r="J122" s="38"/>
      <c r="K122" s="38"/>
      <c r="L122" s="38"/>
      <c r="M122" s="38"/>
      <c r="N122" s="38"/>
      <c r="O122" s="38"/>
      <c r="P122" s="38"/>
    </row>
    <row r="123" spans="1:16" ht="18" customHeight="1" x14ac:dyDescent="0.25">
      <c r="A123" s="36" t="str">
        <f t="shared" si="3"/>
        <v/>
      </c>
      <c r="B123" s="37"/>
      <c r="C123" s="38"/>
      <c r="D123" s="38"/>
      <c r="E123" s="38"/>
      <c r="F123" s="38"/>
      <c r="G123" s="38"/>
      <c r="H123" s="33" t="str">
        <f t="shared" si="4"/>
        <v/>
      </c>
      <c r="I123" s="34" t="str">
        <f t="shared" si="5"/>
        <v/>
      </c>
      <c r="J123" s="38"/>
      <c r="K123" s="38"/>
      <c r="L123" s="38"/>
      <c r="M123" s="38"/>
      <c r="N123" s="38"/>
      <c r="O123" s="38"/>
      <c r="P123" s="38"/>
    </row>
    <row r="124" spans="1:16" ht="18" customHeight="1" x14ac:dyDescent="0.25">
      <c r="A124" s="36" t="str">
        <f t="shared" si="3"/>
        <v/>
      </c>
      <c r="B124" s="37"/>
      <c r="C124" s="38"/>
      <c r="D124" s="38"/>
      <c r="E124" s="38"/>
      <c r="F124" s="38"/>
      <c r="G124" s="38"/>
      <c r="H124" s="33" t="str">
        <f t="shared" si="4"/>
        <v/>
      </c>
      <c r="I124" s="34" t="str">
        <f t="shared" si="5"/>
        <v/>
      </c>
      <c r="J124" s="38"/>
      <c r="K124" s="38"/>
      <c r="L124" s="38"/>
      <c r="M124" s="38"/>
      <c r="N124" s="38"/>
      <c r="O124" s="38"/>
      <c r="P124" s="38"/>
    </row>
    <row r="125" spans="1:16" ht="18" customHeight="1" x14ac:dyDescent="0.25">
      <c r="A125" s="36" t="str">
        <f t="shared" si="3"/>
        <v/>
      </c>
      <c r="B125" s="37"/>
      <c r="C125" s="38"/>
      <c r="D125" s="38"/>
      <c r="E125" s="38"/>
      <c r="F125" s="38"/>
      <c r="G125" s="38"/>
      <c r="H125" s="33" t="str">
        <f t="shared" si="4"/>
        <v/>
      </c>
      <c r="I125" s="34" t="str">
        <f t="shared" si="5"/>
        <v/>
      </c>
      <c r="J125" s="38"/>
      <c r="K125" s="38"/>
      <c r="L125" s="38"/>
      <c r="M125" s="38"/>
      <c r="N125" s="38"/>
      <c r="O125" s="38"/>
      <c r="P125" s="38"/>
    </row>
    <row r="126" spans="1:16" ht="18" customHeight="1" x14ac:dyDescent="0.25">
      <c r="A126" s="36" t="str">
        <f t="shared" si="3"/>
        <v/>
      </c>
      <c r="B126" s="37"/>
      <c r="C126" s="38"/>
      <c r="D126" s="38"/>
      <c r="E126" s="38"/>
      <c r="F126" s="38"/>
      <c r="G126" s="38"/>
      <c r="H126" s="33" t="str">
        <f t="shared" si="4"/>
        <v/>
      </c>
      <c r="I126" s="34" t="str">
        <f t="shared" si="5"/>
        <v/>
      </c>
      <c r="J126" s="38"/>
      <c r="K126" s="38"/>
      <c r="L126" s="38"/>
      <c r="M126" s="38"/>
      <c r="N126" s="38"/>
      <c r="O126" s="38"/>
      <c r="P126" s="38"/>
    </row>
    <row r="127" spans="1:16" ht="18" customHeight="1" x14ac:dyDescent="0.25">
      <c r="A127" s="36" t="str">
        <f t="shared" si="3"/>
        <v/>
      </c>
      <c r="B127" s="37"/>
      <c r="C127" s="38"/>
      <c r="D127" s="38"/>
      <c r="E127" s="38"/>
      <c r="F127" s="38"/>
      <c r="G127" s="38"/>
      <c r="H127" s="33" t="str">
        <f t="shared" si="4"/>
        <v/>
      </c>
      <c r="I127" s="34" t="str">
        <f t="shared" si="5"/>
        <v/>
      </c>
      <c r="J127" s="38"/>
      <c r="K127" s="38"/>
      <c r="L127" s="38"/>
      <c r="M127" s="38"/>
      <c r="N127" s="38"/>
      <c r="O127" s="38"/>
      <c r="P127" s="38"/>
    </row>
    <row r="128" spans="1:16" ht="18" customHeight="1" x14ac:dyDescent="0.25">
      <c r="A128" s="36" t="str">
        <f t="shared" si="3"/>
        <v/>
      </c>
      <c r="B128" s="37"/>
      <c r="C128" s="38"/>
      <c r="D128" s="38"/>
      <c r="E128" s="38"/>
      <c r="F128" s="38"/>
      <c r="G128" s="38"/>
      <c r="H128" s="33" t="str">
        <f t="shared" si="4"/>
        <v/>
      </c>
      <c r="I128" s="34" t="str">
        <f t="shared" si="5"/>
        <v/>
      </c>
      <c r="J128" s="38"/>
      <c r="K128" s="38"/>
      <c r="L128" s="38"/>
      <c r="M128" s="38"/>
      <c r="N128" s="38"/>
      <c r="O128" s="38"/>
      <c r="P128" s="38"/>
    </row>
    <row r="129" spans="1:16" ht="18" customHeight="1" x14ac:dyDescent="0.25">
      <c r="A129" s="36" t="str">
        <f t="shared" si="3"/>
        <v/>
      </c>
      <c r="B129" s="37"/>
      <c r="C129" s="38"/>
      <c r="D129" s="38"/>
      <c r="E129" s="38"/>
      <c r="F129" s="38"/>
      <c r="G129" s="38"/>
      <c r="H129" s="33" t="str">
        <f t="shared" si="4"/>
        <v/>
      </c>
      <c r="I129" s="34" t="str">
        <f t="shared" si="5"/>
        <v/>
      </c>
      <c r="J129" s="38"/>
      <c r="K129" s="38"/>
      <c r="L129" s="38"/>
      <c r="M129" s="38"/>
      <c r="N129" s="38"/>
      <c r="O129" s="38"/>
      <c r="P129" s="38"/>
    </row>
    <row r="130" spans="1:16" ht="18" customHeight="1" x14ac:dyDescent="0.25">
      <c r="A130" s="36" t="str">
        <f t="shared" si="3"/>
        <v/>
      </c>
      <c r="B130" s="37"/>
      <c r="C130" s="38"/>
      <c r="D130" s="38"/>
      <c r="E130" s="38"/>
      <c r="F130" s="38"/>
      <c r="G130" s="38"/>
      <c r="H130" s="33" t="str">
        <f t="shared" si="4"/>
        <v/>
      </c>
      <c r="I130" s="34" t="str">
        <f t="shared" si="5"/>
        <v/>
      </c>
      <c r="J130" s="38"/>
      <c r="K130" s="38"/>
      <c r="L130" s="38"/>
      <c r="M130" s="38"/>
      <c r="N130" s="38"/>
      <c r="O130" s="38"/>
      <c r="P130" s="38"/>
    </row>
    <row r="131" spans="1:16" ht="18" customHeight="1" x14ac:dyDescent="0.25">
      <c r="A131" s="36" t="str">
        <f t="shared" si="3"/>
        <v/>
      </c>
      <c r="B131" s="37"/>
      <c r="C131" s="38"/>
      <c r="D131" s="38"/>
      <c r="E131" s="38"/>
      <c r="F131" s="38"/>
      <c r="G131" s="38"/>
      <c r="H131" s="33" t="str">
        <f t="shared" si="4"/>
        <v/>
      </c>
      <c r="I131" s="34" t="str">
        <f t="shared" si="5"/>
        <v/>
      </c>
      <c r="J131" s="38"/>
      <c r="K131" s="38"/>
      <c r="L131" s="38"/>
      <c r="M131" s="38"/>
      <c r="N131" s="38"/>
      <c r="O131" s="38"/>
      <c r="P131" s="38"/>
    </row>
    <row r="132" spans="1:16" ht="18" customHeight="1" x14ac:dyDescent="0.25">
      <c r="A132" s="36" t="str">
        <f t="shared" si="3"/>
        <v/>
      </c>
      <c r="B132" s="37"/>
      <c r="C132" s="38"/>
      <c r="D132" s="38"/>
      <c r="E132" s="38"/>
      <c r="F132" s="38"/>
      <c r="G132" s="38"/>
      <c r="H132" s="33" t="str">
        <f t="shared" si="4"/>
        <v/>
      </c>
      <c r="I132" s="34" t="str">
        <f t="shared" si="5"/>
        <v/>
      </c>
      <c r="J132" s="38"/>
      <c r="K132" s="38"/>
      <c r="L132" s="38"/>
      <c r="M132" s="38"/>
      <c r="N132" s="38"/>
      <c r="O132" s="38"/>
      <c r="P132" s="38"/>
    </row>
    <row r="133" spans="1:16" ht="18" customHeight="1" x14ac:dyDescent="0.25">
      <c r="A133" s="36" t="str">
        <f t="shared" ref="A133:A196" si="6">IF(C133&lt;&gt;"",ROW()-4,"")</f>
        <v/>
      </c>
      <c r="B133" s="37"/>
      <c r="C133" s="38"/>
      <c r="D133" s="38"/>
      <c r="E133" s="38"/>
      <c r="F133" s="38"/>
      <c r="G133" s="38"/>
      <c r="H133" s="33" t="str">
        <f t="shared" ref="H133:H196" si="7">IF(AND(F133&lt;&gt;"",G133&lt;&gt;""),MAX(0,IF(G133&lt;F133,(G133+1-F133)*1440,(G133-F133)*1440)),"")</f>
        <v/>
      </c>
      <c r="I133" s="34" t="str">
        <f t="shared" ref="I133:I196" si="8">IF(H133&lt;&gt;"",H133/60,"")</f>
        <v/>
      </c>
      <c r="J133" s="38"/>
      <c r="K133" s="38"/>
      <c r="L133" s="38"/>
      <c r="M133" s="38"/>
      <c r="N133" s="38"/>
      <c r="O133" s="38"/>
      <c r="P133" s="38"/>
    </row>
    <row r="134" spans="1:16" ht="18" customHeight="1" x14ac:dyDescent="0.25">
      <c r="A134" s="36" t="str">
        <f t="shared" si="6"/>
        <v/>
      </c>
      <c r="B134" s="37"/>
      <c r="C134" s="38"/>
      <c r="D134" s="38"/>
      <c r="E134" s="38"/>
      <c r="F134" s="38"/>
      <c r="G134" s="38"/>
      <c r="H134" s="33" t="str">
        <f t="shared" si="7"/>
        <v/>
      </c>
      <c r="I134" s="34" t="str">
        <f t="shared" si="8"/>
        <v/>
      </c>
      <c r="J134" s="38"/>
      <c r="K134" s="38"/>
      <c r="L134" s="38"/>
      <c r="M134" s="38"/>
      <c r="N134" s="38"/>
      <c r="O134" s="38"/>
      <c r="P134" s="38"/>
    </row>
    <row r="135" spans="1:16" ht="18" customHeight="1" x14ac:dyDescent="0.25">
      <c r="A135" s="36" t="str">
        <f t="shared" si="6"/>
        <v/>
      </c>
      <c r="B135" s="37"/>
      <c r="C135" s="38"/>
      <c r="D135" s="38"/>
      <c r="E135" s="38"/>
      <c r="F135" s="38"/>
      <c r="G135" s="38"/>
      <c r="H135" s="33" t="str">
        <f t="shared" si="7"/>
        <v/>
      </c>
      <c r="I135" s="34" t="str">
        <f t="shared" si="8"/>
        <v/>
      </c>
      <c r="J135" s="38"/>
      <c r="K135" s="38"/>
      <c r="L135" s="38"/>
      <c r="M135" s="38"/>
      <c r="N135" s="38"/>
      <c r="O135" s="38"/>
      <c r="P135" s="38"/>
    </row>
    <row r="136" spans="1:16" ht="18" customHeight="1" x14ac:dyDescent="0.25">
      <c r="A136" s="36" t="str">
        <f t="shared" si="6"/>
        <v/>
      </c>
      <c r="B136" s="37"/>
      <c r="C136" s="38"/>
      <c r="D136" s="38"/>
      <c r="E136" s="38"/>
      <c r="F136" s="38"/>
      <c r="G136" s="38"/>
      <c r="H136" s="33" t="str">
        <f t="shared" si="7"/>
        <v/>
      </c>
      <c r="I136" s="34" t="str">
        <f t="shared" si="8"/>
        <v/>
      </c>
      <c r="J136" s="38"/>
      <c r="K136" s="38"/>
      <c r="L136" s="38"/>
      <c r="M136" s="38"/>
      <c r="N136" s="38"/>
      <c r="O136" s="38"/>
      <c r="P136" s="38"/>
    </row>
    <row r="137" spans="1:16" ht="18" customHeight="1" x14ac:dyDescent="0.25">
      <c r="A137" s="36" t="str">
        <f t="shared" si="6"/>
        <v/>
      </c>
      <c r="B137" s="37"/>
      <c r="C137" s="38"/>
      <c r="D137" s="38"/>
      <c r="E137" s="38"/>
      <c r="F137" s="38"/>
      <c r="G137" s="38"/>
      <c r="H137" s="33" t="str">
        <f t="shared" si="7"/>
        <v/>
      </c>
      <c r="I137" s="34" t="str">
        <f t="shared" si="8"/>
        <v/>
      </c>
      <c r="J137" s="38"/>
      <c r="K137" s="38"/>
      <c r="L137" s="38"/>
      <c r="M137" s="38"/>
      <c r="N137" s="38"/>
      <c r="O137" s="38"/>
      <c r="P137" s="38"/>
    </row>
    <row r="138" spans="1:16" ht="18" customHeight="1" x14ac:dyDescent="0.25">
      <c r="A138" s="36" t="str">
        <f t="shared" si="6"/>
        <v/>
      </c>
      <c r="B138" s="37"/>
      <c r="C138" s="38"/>
      <c r="D138" s="38"/>
      <c r="E138" s="38"/>
      <c r="F138" s="38"/>
      <c r="G138" s="38"/>
      <c r="H138" s="33" t="str">
        <f t="shared" si="7"/>
        <v/>
      </c>
      <c r="I138" s="34" t="str">
        <f t="shared" si="8"/>
        <v/>
      </c>
      <c r="J138" s="38"/>
      <c r="K138" s="38"/>
      <c r="L138" s="38"/>
      <c r="M138" s="38"/>
      <c r="N138" s="38"/>
      <c r="O138" s="38"/>
      <c r="P138" s="38"/>
    </row>
    <row r="139" spans="1:16" ht="18" customHeight="1" x14ac:dyDescent="0.25">
      <c r="A139" s="36" t="str">
        <f t="shared" si="6"/>
        <v/>
      </c>
      <c r="B139" s="37"/>
      <c r="C139" s="38"/>
      <c r="D139" s="38"/>
      <c r="E139" s="38"/>
      <c r="F139" s="38"/>
      <c r="G139" s="38"/>
      <c r="H139" s="33" t="str">
        <f t="shared" si="7"/>
        <v/>
      </c>
      <c r="I139" s="34" t="str">
        <f t="shared" si="8"/>
        <v/>
      </c>
      <c r="J139" s="38"/>
      <c r="K139" s="38"/>
      <c r="L139" s="38"/>
      <c r="M139" s="38"/>
      <c r="N139" s="38"/>
      <c r="O139" s="38"/>
      <c r="P139" s="38"/>
    </row>
    <row r="140" spans="1:16" ht="18" customHeight="1" x14ac:dyDescent="0.25">
      <c r="A140" s="36" t="str">
        <f t="shared" si="6"/>
        <v/>
      </c>
      <c r="B140" s="37"/>
      <c r="C140" s="38"/>
      <c r="D140" s="38"/>
      <c r="E140" s="38"/>
      <c r="F140" s="38"/>
      <c r="G140" s="38"/>
      <c r="H140" s="33" t="str">
        <f t="shared" si="7"/>
        <v/>
      </c>
      <c r="I140" s="34" t="str">
        <f t="shared" si="8"/>
        <v/>
      </c>
      <c r="J140" s="38"/>
      <c r="K140" s="38"/>
      <c r="L140" s="38"/>
      <c r="M140" s="38"/>
      <c r="N140" s="38"/>
      <c r="O140" s="38"/>
      <c r="P140" s="38"/>
    </row>
    <row r="141" spans="1:16" ht="18" customHeight="1" x14ac:dyDescent="0.25">
      <c r="A141" s="36" t="str">
        <f t="shared" si="6"/>
        <v/>
      </c>
      <c r="B141" s="37"/>
      <c r="C141" s="38"/>
      <c r="D141" s="38"/>
      <c r="E141" s="38"/>
      <c r="F141" s="38"/>
      <c r="G141" s="38"/>
      <c r="H141" s="33" t="str">
        <f t="shared" si="7"/>
        <v/>
      </c>
      <c r="I141" s="34" t="str">
        <f t="shared" si="8"/>
        <v/>
      </c>
      <c r="J141" s="38"/>
      <c r="K141" s="38"/>
      <c r="L141" s="38"/>
      <c r="M141" s="38"/>
      <c r="N141" s="38"/>
      <c r="O141" s="38"/>
      <c r="P141" s="38"/>
    </row>
    <row r="142" spans="1:16" ht="18" customHeight="1" x14ac:dyDescent="0.25">
      <c r="A142" s="36" t="str">
        <f t="shared" si="6"/>
        <v/>
      </c>
      <c r="B142" s="37"/>
      <c r="C142" s="38"/>
      <c r="D142" s="38"/>
      <c r="E142" s="38"/>
      <c r="F142" s="38"/>
      <c r="G142" s="38"/>
      <c r="H142" s="33" t="str">
        <f t="shared" si="7"/>
        <v/>
      </c>
      <c r="I142" s="34" t="str">
        <f t="shared" si="8"/>
        <v/>
      </c>
      <c r="J142" s="38"/>
      <c r="K142" s="38"/>
      <c r="L142" s="38"/>
      <c r="M142" s="38"/>
      <c r="N142" s="38"/>
      <c r="O142" s="38"/>
      <c r="P142" s="38"/>
    </row>
    <row r="143" spans="1:16" ht="18" customHeight="1" x14ac:dyDescent="0.25">
      <c r="A143" s="36" t="str">
        <f t="shared" si="6"/>
        <v/>
      </c>
      <c r="B143" s="37"/>
      <c r="C143" s="38"/>
      <c r="D143" s="38"/>
      <c r="E143" s="38"/>
      <c r="F143" s="38"/>
      <c r="G143" s="38"/>
      <c r="H143" s="33" t="str">
        <f t="shared" si="7"/>
        <v/>
      </c>
      <c r="I143" s="34" t="str">
        <f t="shared" si="8"/>
        <v/>
      </c>
      <c r="J143" s="38"/>
      <c r="K143" s="38"/>
      <c r="L143" s="38"/>
      <c r="M143" s="38"/>
      <c r="N143" s="38"/>
      <c r="O143" s="38"/>
      <c r="P143" s="38"/>
    </row>
    <row r="144" spans="1:16" ht="18" customHeight="1" x14ac:dyDescent="0.25">
      <c r="A144" s="36" t="str">
        <f t="shared" si="6"/>
        <v/>
      </c>
      <c r="B144" s="37"/>
      <c r="C144" s="38"/>
      <c r="D144" s="38"/>
      <c r="E144" s="38"/>
      <c r="F144" s="38"/>
      <c r="G144" s="38"/>
      <c r="H144" s="33" t="str">
        <f t="shared" si="7"/>
        <v/>
      </c>
      <c r="I144" s="34" t="str">
        <f t="shared" si="8"/>
        <v/>
      </c>
      <c r="J144" s="38"/>
      <c r="K144" s="38"/>
      <c r="L144" s="38"/>
      <c r="M144" s="38"/>
      <c r="N144" s="38"/>
      <c r="O144" s="38"/>
      <c r="P144" s="38"/>
    </row>
    <row r="145" spans="1:16" ht="18" customHeight="1" x14ac:dyDescent="0.25">
      <c r="A145" s="36" t="str">
        <f t="shared" si="6"/>
        <v/>
      </c>
      <c r="B145" s="37"/>
      <c r="C145" s="38"/>
      <c r="D145" s="38"/>
      <c r="E145" s="38"/>
      <c r="F145" s="38"/>
      <c r="G145" s="38"/>
      <c r="H145" s="33" t="str">
        <f t="shared" si="7"/>
        <v/>
      </c>
      <c r="I145" s="34" t="str">
        <f t="shared" si="8"/>
        <v/>
      </c>
      <c r="J145" s="38"/>
      <c r="K145" s="38"/>
      <c r="L145" s="38"/>
      <c r="M145" s="38"/>
      <c r="N145" s="38"/>
      <c r="O145" s="38"/>
      <c r="P145" s="38"/>
    </row>
    <row r="146" spans="1:16" ht="18" customHeight="1" x14ac:dyDescent="0.25">
      <c r="A146" s="36" t="str">
        <f t="shared" si="6"/>
        <v/>
      </c>
      <c r="B146" s="37"/>
      <c r="C146" s="38"/>
      <c r="D146" s="38"/>
      <c r="E146" s="38"/>
      <c r="F146" s="38"/>
      <c r="G146" s="38"/>
      <c r="H146" s="33" t="str">
        <f t="shared" si="7"/>
        <v/>
      </c>
      <c r="I146" s="34" t="str">
        <f t="shared" si="8"/>
        <v/>
      </c>
      <c r="J146" s="38"/>
      <c r="K146" s="38"/>
      <c r="L146" s="38"/>
      <c r="M146" s="38"/>
      <c r="N146" s="38"/>
      <c r="O146" s="38"/>
      <c r="P146" s="38"/>
    </row>
    <row r="147" spans="1:16" ht="18" customHeight="1" x14ac:dyDescent="0.25">
      <c r="A147" s="36" t="str">
        <f t="shared" si="6"/>
        <v/>
      </c>
      <c r="B147" s="37"/>
      <c r="C147" s="38"/>
      <c r="D147" s="38"/>
      <c r="E147" s="38"/>
      <c r="F147" s="38"/>
      <c r="G147" s="38"/>
      <c r="H147" s="33" t="str">
        <f t="shared" si="7"/>
        <v/>
      </c>
      <c r="I147" s="34" t="str">
        <f t="shared" si="8"/>
        <v/>
      </c>
      <c r="J147" s="38"/>
      <c r="K147" s="38"/>
      <c r="L147" s="38"/>
      <c r="M147" s="38"/>
      <c r="N147" s="38"/>
      <c r="O147" s="38"/>
      <c r="P147" s="38"/>
    </row>
    <row r="148" spans="1:16" ht="18" customHeight="1" x14ac:dyDescent="0.25">
      <c r="A148" s="36" t="str">
        <f t="shared" si="6"/>
        <v/>
      </c>
      <c r="B148" s="37"/>
      <c r="C148" s="38"/>
      <c r="D148" s="38"/>
      <c r="E148" s="38"/>
      <c r="F148" s="38"/>
      <c r="G148" s="38"/>
      <c r="H148" s="33" t="str">
        <f t="shared" si="7"/>
        <v/>
      </c>
      <c r="I148" s="34" t="str">
        <f t="shared" si="8"/>
        <v/>
      </c>
      <c r="J148" s="38"/>
      <c r="K148" s="38"/>
      <c r="L148" s="38"/>
      <c r="M148" s="38"/>
      <c r="N148" s="38"/>
      <c r="O148" s="38"/>
      <c r="P148" s="38"/>
    </row>
    <row r="149" spans="1:16" ht="18" customHeight="1" x14ac:dyDescent="0.25">
      <c r="A149" s="36" t="str">
        <f t="shared" si="6"/>
        <v/>
      </c>
      <c r="B149" s="37"/>
      <c r="C149" s="38"/>
      <c r="D149" s="38"/>
      <c r="E149" s="38"/>
      <c r="F149" s="38"/>
      <c r="G149" s="38"/>
      <c r="H149" s="33" t="str">
        <f t="shared" si="7"/>
        <v/>
      </c>
      <c r="I149" s="34" t="str">
        <f t="shared" si="8"/>
        <v/>
      </c>
      <c r="J149" s="38"/>
      <c r="K149" s="38"/>
      <c r="L149" s="38"/>
      <c r="M149" s="38"/>
      <c r="N149" s="38"/>
      <c r="O149" s="38"/>
      <c r="P149" s="38"/>
    </row>
    <row r="150" spans="1:16" ht="18" customHeight="1" x14ac:dyDescent="0.25">
      <c r="A150" s="36" t="str">
        <f t="shared" si="6"/>
        <v/>
      </c>
      <c r="B150" s="37"/>
      <c r="C150" s="38"/>
      <c r="D150" s="38"/>
      <c r="E150" s="38"/>
      <c r="F150" s="38"/>
      <c r="G150" s="38"/>
      <c r="H150" s="33" t="str">
        <f t="shared" si="7"/>
        <v/>
      </c>
      <c r="I150" s="34" t="str">
        <f t="shared" si="8"/>
        <v/>
      </c>
      <c r="J150" s="38"/>
      <c r="K150" s="38"/>
      <c r="L150" s="38"/>
      <c r="M150" s="38"/>
      <c r="N150" s="38"/>
      <c r="O150" s="38"/>
      <c r="P150" s="38"/>
    </row>
    <row r="151" spans="1:16" ht="18" customHeight="1" x14ac:dyDescent="0.25">
      <c r="A151" s="36" t="str">
        <f t="shared" si="6"/>
        <v/>
      </c>
      <c r="B151" s="37"/>
      <c r="C151" s="38"/>
      <c r="D151" s="38"/>
      <c r="E151" s="38"/>
      <c r="F151" s="38"/>
      <c r="G151" s="38"/>
      <c r="H151" s="33" t="str">
        <f t="shared" si="7"/>
        <v/>
      </c>
      <c r="I151" s="34" t="str">
        <f t="shared" si="8"/>
        <v/>
      </c>
      <c r="J151" s="38"/>
      <c r="K151" s="38"/>
      <c r="L151" s="38"/>
      <c r="M151" s="38"/>
      <c r="N151" s="38"/>
      <c r="O151" s="38"/>
      <c r="P151" s="38"/>
    </row>
    <row r="152" spans="1:16" ht="18" customHeight="1" x14ac:dyDescent="0.25">
      <c r="A152" s="36" t="str">
        <f t="shared" si="6"/>
        <v/>
      </c>
      <c r="B152" s="37"/>
      <c r="C152" s="38"/>
      <c r="D152" s="38"/>
      <c r="E152" s="38"/>
      <c r="F152" s="38"/>
      <c r="G152" s="38"/>
      <c r="H152" s="33" t="str">
        <f t="shared" si="7"/>
        <v/>
      </c>
      <c r="I152" s="34" t="str">
        <f t="shared" si="8"/>
        <v/>
      </c>
      <c r="J152" s="38"/>
      <c r="K152" s="38"/>
      <c r="L152" s="38"/>
      <c r="M152" s="38"/>
      <c r="N152" s="38"/>
      <c r="O152" s="38"/>
      <c r="P152" s="38"/>
    </row>
    <row r="153" spans="1:16" ht="18" customHeight="1" x14ac:dyDescent="0.25">
      <c r="A153" s="36" t="str">
        <f t="shared" si="6"/>
        <v/>
      </c>
      <c r="B153" s="37"/>
      <c r="C153" s="38"/>
      <c r="D153" s="38"/>
      <c r="E153" s="38"/>
      <c r="F153" s="38"/>
      <c r="G153" s="38"/>
      <c r="H153" s="33" t="str">
        <f t="shared" si="7"/>
        <v/>
      </c>
      <c r="I153" s="34" t="str">
        <f t="shared" si="8"/>
        <v/>
      </c>
      <c r="J153" s="38"/>
      <c r="K153" s="38"/>
      <c r="L153" s="38"/>
      <c r="M153" s="38"/>
      <c r="N153" s="38"/>
      <c r="O153" s="38"/>
      <c r="P153" s="38"/>
    </row>
    <row r="154" spans="1:16" ht="18" customHeight="1" x14ac:dyDescent="0.25">
      <c r="A154" s="36" t="str">
        <f t="shared" si="6"/>
        <v/>
      </c>
      <c r="B154" s="37"/>
      <c r="C154" s="38"/>
      <c r="D154" s="38"/>
      <c r="E154" s="38"/>
      <c r="F154" s="38"/>
      <c r="G154" s="38"/>
      <c r="H154" s="33" t="str">
        <f t="shared" si="7"/>
        <v/>
      </c>
      <c r="I154" s="34" t="str">
        <f t="shared" si="8"/>
        <v/>
      </c>
      <c r="J154" s="38"/>
      <c r="K154" s="38"/>
      <c r="L154" s="38"/>
      <c r="M154" s="38"/>
      <c r="N154" s="38"/>
      <c r="O154" s="38"/>
      <c r="P154" s="38"/>
    </row>
    <row r="155" spans="1:16" ht="18" customHeight="1" x14ac:dyDescent="0.25">
      <c r="A155" s="36" t="str">
        <f t="shared" si="6"/>
        <v/>
      </c>
      <c r="B155" s="37"/>
      <c r="C155" s="38"/>
      <c r="D155" s="38"/>
      <c r="E155" s="38"/>
      <c r="F155" s="38"/>
      <c r="G155" s="38"/>
      <c r="H155" s="33" t="str">
        <f t="shared" si="7"/>
        <v/>
      </c>
      <c r="I155" s="34" t="str">
        <f t="shared" si="8"/>
        <v/>
      </c>
      <c r="J155" s="38"/>
      <c r="K155" s="38"/>
      <c r="L155" s="38"/>
      <c r="M155" s="38"/>
      <c r="N155" s="38"/>
      <c r="O155" s="38"/>
      <c r="P155" s="38"/>
    </row>
    <row r="156" spans="1:16" ht="18" customHeight="1" x14ac:dyDescent="0.25">
      <c r="A156" s="36" t="str">
        <f t="shared" si="6"/>
        <v/>
      </c>
      <c r="B156" s="37"/>
      <c r="C156" s="38"/>
      <c r="D156" s="38"/>
      <c r="E156" s="38"/>
      <c r="F156" s="38"/>
      <c r="G156" s="38"/>
      <c r="H156" s="33" t="str">
        <f t="shared" si="7"/>
        <v/>
      </c>
      <c r="I156" s="34" t="str">
        <f t="shared" si="8"/>
        <v/>
      </c>
      <c r="J156" s="38"/>
      <c r="K156" s="38"/>
      <c r="L156" s="38"/>
      <c r="M156" s="38"/>
      <c r="N156" s="38"/>
      <c r="O156" s="38"/>
      <c r="P156" s="38"/>
    </row>
    <row r="157" spans="1:16" ht="18" customHeight="1" x14ac:dyDescent="0.25">
      <c r="A157" s="36" t="str">
        <f t="shared" si="6"/>
        <v/>
      </c>
      <c r="B157" s="37"/>
      <c r="C157" s="38"/>
      <c r="D157" s="38"/>
      <c r="E157" s="38"/>
      <c r="F157" s="38"/>
      <c r="G157" s="38"/>
      <c r="H157" s="33" t="str">
        <f t="shared" si="7"/>
        <v/>
      </c>
      <c r="I157" s="34" t="str">
        <f t="shared" si="8"/>
        <v/>
      </c>
      <c r="J157" s="38"/>
      <c r="K157" s="38"/>
      <c r="L157" s="38"/>
      <c r="M157" s="38"/>
      <c r="N157" s="38"/>
      <c r="O157" s="38"/>
      <c r="P157" s="38"/>
    </row>
    <row r="158" spans="1:16" ht="18" customHeight="1" x14ac:dyDescent="0.25">
      <c r="A158" s="36" t="str">
        <f t="shared" si="6"/>
        <v/>
      </c>
      <c r="B158" s="37"/>
      <c r="C158" s="38"/>
      <c r="D158" s="38"/>
      <c r="E158" s="38"/>
      <c r="F158" s="38"/>
      <c r="G158" s="38"/>
      <c r="H158" s="33" t="str">
        <f t="shared" si="7"/>
        <v/>
      </c>
      <c r="I158" s="34" t="str">
        <f t="shared" si="8"/>
        <v/>
      </c>
      <c r="J158" s="38"/>
      <c r="K158" s="38"/>
      <c r="L158" s="38"/>
      <c r="M158" s="38"/>
      <c r="N158" s="38"/>
      <c r="O158" s="38"/>
      <c r="P158" s="38"/>
    </row>
    <row r="159" spans="1:16" ht="18" customHeight="1" x14ac:dyDescent="0.25">
      <c r="A159" s="36" t="str">
        <f t="shared" si="6"/>
        <v/>
      </c>
      <c r="B159" s="37"/>
      <c r="C159" s="38"/>
      <c r="D159" s="38"/>
      <c r="E159" s="38"/>
      <c r="F159" s="38"/>
      <c r="G159" s="38"/>
      <c r="H159" s="33" t="str">
        <f t="shared" si="7"/>
        <v/>
      </c>
      <c r="I159" s="34" t="str">
        <f t="shared" si="8"/>
        <v/>
      </c>
      <c r="J159" s="38"/>
      <c r="K159" s="38"/>
      <c r="L159" s="38"/>
      <c r="M159" s="38"/>
      <c r="N159" s="38"/>
      <c r="O159" s="38"/>
      <c r="P159" s="38"/>
    </row>
    <row r="160" spans="1:16" ht="18" customHeight="1" x14ac:dyDescent="0.25">
      <c r="A160" s="36" t="str">
        <f t="shared" si="6"/>
        <v/>
      </c>
      <c r="B160" s="37"/>
      <c r="C160" s="38"/>
      <c r="D160" s="38"/>
      <c r="E160" s="38"/>
      <c r="F160" s="38"/>
      <c r="G160" s="38"/>
      <c r="H160" s="33" t="str">
        <f t="shared" si="7"/>
        <v/>
      </c>
      <c r="I160" s="34" t="str">
        <f t="shared" si="8"/>
        <v/>
      </c>
      <c r="J160" s="38"/>
      <c r="K160" s="38"/>
      <c r="L160" s="38"/>
      <c r="M160" s="38"/>
      <c r="N160" s="38"/>
      <c r="O160" s="38"/>
      <c r="P160" s="38"/>
    </row>
    <row r="161" spans="1:16" ht="18" customHeight="1" x14ac:dyDescent="0.25">
      <c r="A161" s="36" t="str">
        <f t="shared" si="6"/>
        <v/>
      </c>
      <c r="B161" s="37"/>
      <c r="C161" s="38"/>
      <c r="D161" s="38"/>
      <c r="E161" s="38"/>
      <c r="F161" s="38"/>
      <c r="G161" s="38"/>
      <c r="H161" s="33" t="str">
        <f t="shared" si="7"/>
        <v/>
      </c>
      <c r="I161" s="34" t="str">
        <f t="shared" si="8"/>
        <v/>
      </c>
      <c r="J161" s="38"/>
      <c r="K161" s="38"/>
      <c r="L161" s="38"/>
      <c r="M161" s="38"/>
      <c r="N161" s="38"/>
      <c r="O161" s="38"/>
      <c r="P161" s="38"/>
    </row>
    <row r="162" spans="1:16" ht="18" customHeight="1" x14ac:dyDescent="0.25">
      <c r="A162" s="36" t="str">
        <f t="shared" si="6"/>
        <v/>
      </c>
      <c r="B162" s="37"/>
      <c r="C162" s="38"/>
      <c r="D162" s="38"/>
      <c r="E162" s="38"/>
      <c r="F162" s="38"/>
      <c r="G162" s="38"/>
      <c r="H162" s="33" t="str">
        <f t="shared" si="7"/>
        <v/>
      </c>
      <c r="I162" s="34" t="str">
        <f t="shared" si="8"/>
        <v/>
      </c>
      <c r="J162" s="38"/>
      <c r="K162" s="38"/>
      <c r="L162" s="38"/>
      <c r="M162" s="38"/>
      <c r="N162" s="38"/>
      <c r="O162" s="38"/>
      <c r="P162" s="38"/>
    </row>
    <row r="163" spans="1:16" ht="18" customHeight="1" x14ac:dyDescent="0.25">
      <c r="A163" s="36" t="str">
        <f t="shared" si="6"/>
        <v/>
      </c>
      <c r="B163" s="37"/>
      <c r="C163" s="38"/>
      <c r="D163" s="38"/>
      <c r="E163" s="38"/>
      <c r="F163" s="38"/>
      <c r="G163" s="38"/>
      <c r="H163" s="33" t="str">
        <f t="shared" si="7"/>
        <v/>
      </c>
      <c r="I163" s="34" t="str">
        <f t="shared" si="8"/>
        <v/>
      </c>
      <c r="J163" s="38"/>
      <c r="K163" s="38"/>
      <c r="L163" s="38"/>
      <c r="M163" s="38"/>
      <c r="N163" s="38"/>
      <c r="O163" s="38"/>
      <c r="P163" s="38"/>
    </row>
    <row r="164" spans="1:16" ht="18" customHeight="1" x14ac:dyDescent="0.25">
      <c r="A164" s="36" t="str">
        <f t="shared" si="6"/>
        <v/>
      </c>
      <c r="B164" s="37"/>
      <c r="C164" s="38"/>
      <c r="D164" s="38"/>
      <c r="E164" s="38"/>
      <c r="F164" s="38"/>
      <c r="G164" s="38"/>
      <c r="H164" s="33" t="str">
        <f t="shared" si="7"/>
        <v/>
      </c>
      <c r="I164" s="34" t="str">
        <f t="shared" si="8"/>
        <v/>
      </c>
      <c r="J164" s="38"/>
      <c r="K164" s="38"/>
      <c r="L164" s="38"/>
      <c r="M164" s="38"/>
      <c r="N164" s="38"/>
      <c r="O164" s="38"/>
      <c r="P164" s="38"/>
    </row>
    <row r="165" spans="1:16" ht="18" customHeight="1" x14ac:dyDescent="0.25">
      <c r="A165" s="36" t="str">
        <f t="shared" si="6"/>
        <v/>
      </c>
      <c r="B165" s="37"/>
      <c r="C165" s="38"/>
      <c r="D165" s="38"/>
      <c r="E165" s="38"/>
      <c r="F165" s="38"/>
      <c r="G165" s="38"/>
      <c r="H165" s="33" t="str">
        <f t="shared" si="7"/>
        <v/>
      </c>
      <c r="I165" s="34" t="str">
        <f t="shared" si="8"/>
        <v/>
      </c>
      <c r="J165" s="38"/>
      <c r="K165" s="38"/>
      <c r="L165" s="38"/>
      <c r="M165" s="38"/>
      <c r="N165" s="38"/>
      <c r="O165" s="38"/>
      <c r="P165" s="38"/>
    </row>
    <row r="166" spans="1:16" ht="18" customHeight="1" x14ac:dyDescent="0.25">
      <c r="A166" s="36" t="str">
        <f t="shared" si="6"/>
        <v/>
      </c>
      <c r="B166" s="37"/>
      <c r="C166" s="38"/>
      <c r="D166" s="38"/>
      <c r="E166" s="38"/>
      <c r="F166" s="38"/>
      <c r="G166" s="38"/>
      <c r="H166" s="33" t="str">
        <f t="shared" si="7"/>
        <v/>
      </c>
      <c r="I166" s="34" t="str">
        <f t="shared" si="8"/>
        <v/>
      </c>
      <c r="J166" s="38"/>
      <c r="K166" s="38"/>
      <c r="L166" s="38"/>
      <c r="M166" s="38"/>
      <c r="N166" s="38"/>
      <c r="O166" s="38"/>
      <c r="P166" s="38"/>
    </row>
    <row r="167" spans="1:16" ht="18" customHeight="1" x14ac:dyDescent="0.25">
      <c r="A167" s="36" t="str">
        <f t="shared" si="6"/>
        <v/>
      </c>
      <c r="B167" s="37"/>
      <c r="C167" s="38"/>
      <c r="D167" s="38"/>
      <c r="E167" s="38"/>
      <c r="F167" s="38"/>
      <c r="G167" s="38"/>
      <c r="H167" s="33" t="str">
        <f t="shared" si="7"/>
        <v/>
      </c>
      <c r="I167" s="34" t="str">
        <f t="shared" si="8"/>
        <v/>
      </c>
      <c r="J167" s="38"/>
      <c r="K167" s="38"/>
      <c r="L167" s="38"/>
      <c r="M167" s="38"/>
      <c r="N167" s="38"/>
      <c r="O167" s="38"/>
      <c r="P167" s="38"/>
    </row>
    <row r="168" spans="1:16" ht="18" customHeight="1" x14ac:dyDescent="0.25">
      <c r="A168" s="36" t="str">
        <f t="shared" si="6"/>
        <v/>
      </c>
      <c r="B168" s="37"/>
      <c r="C168" s="38"/>
      <c r="D168" s="38"/>
      <c r="E168" s="38"/>
      <c r="F168" s="38"/>
      <c r="G168" s="38"/>
      <c r="H168" s="33" t="str">
        <f t="shared" si="7"/>
        <v/>
      </c>
      <c r="I168" s="34" t="str">
        <f t="shared" si="8"/>
        <v/>
      </c>
      <c r="J168" s="38"/>
      <c r="K168" s="38"/>
      <c r="L168" s="38"/>
      <c r="M168" s="38"/>
      <c r="N168" s="38"/>
      <c r="O168" s="38"/>
      <c r="P168" s="38"/>
    </row>
    <row r="169" spans="1:16" ht="18" customHeight="1" x14ac:dyDescent="0.25">
      <c r="A169" s="36" t="str">
        <f t="shared" si="6"/>
        <v/>
      </c>
      <c r="B169" s="37"/>
      <c r="C169" s="38"/>
      <c r="D169" s="38"/>
      <c r="E169" s="38"/>
      <c r="F169" s="38"/>
      <c r="G169" s="38"/>
      <c r="H169" s="33" t="str">
        <f t="shared" si="7"/>
        <v/>
      </c>
      <c r="I169" s="34" t="str">
        <f t="shared" si="8"/>
        <v/>
      </c>
      <c r="J169" s="38"/>
      <c r="K169" s="38"/>
      <c r="L169" s="38"/>
      <c r="M169" s="38"/>
      <c r="N169" s="38"/>
      <c r="O169" s="38"/>
      <c r="P169" s="38"/>
    </row>
    <row r="170" spans="1:16" ht="18" customHeight="1" x14ac:dyDescent="0.25">
      <c r="A170" s="36" t="str">
        <f t="shared" si="6"/>
        <v/>
      </c>
      <c r="B170" s="37"/>
      <c r="C170" s="38"/>
      <c r="D170" s="38"/>
      <c r="E170" s="38"/>
      <c r="F170" s="38"/>
      <c r="G170" s="38"/>
      <c r="H170" s="33" t="str">
        <f t="shared" si="7"/>
        <v/>
      </c>
      <c r="I170" s="34" t="str">
        <f t="shared" si="8"/>
        <v/>
      </c>
      <c r="J170" s="38"/>
      <c r="K170" s="38"/>
      <c r="L170" s="38"/>
      <c r="M170" s="38"/>
      <c r="N170" s="38"/>
      <c r="O170" s="38"/>
      <c r="P170" s="38"/>
    </row>
    <row r="171" spans="1:16" ht="18" customHeight="1" x14ac:dyDescent="0.25">
      <c r="A171" s="36" t="str">
        <f t="shared" si="6"/>
        <v/>
      </c>
      <c r="B171" s="37"/>
      <c r="C171" s="38"/>
      <c r="D171" s="38"/>
      <c r="E171" s="38"/>
      <c r="F171" s="38"/>
      <c r="G171" s="38"/>
      <c r="H171" s="33" t="str">
        <f t="shared" si="7"/>
        <v/>
      </c>
      <c r="I171" s="34" t="str">
        <f t="shared" si="8"/>
        <v/>
      </c>
      <c r="J171" s="38"/>
      <c r="K171" s="38"/>
      <c r="L171" s="38"/>
      <c r="M171" s="38"/>
      <c r="N171" s="38"/>
      <c r="O171" s="38"/>
      <c r="P171" s="38"/>
    </row>
    <row r="172" spans="1:16" ht="18" customHeight="1" x14ac:dyDescent="0.25">
      <c r="A172" s="36" t="str">
        <f t="shared" si="6"/>
        <v/>
      </c>
      <c r="B172" s="37"/>
      <c r="C172" s="38"/>
      <c r="D172" s="38"/>
      <c r="E172" s="38"/>
      <c r="F172" s="38"/>
      <c r="G172" s="38"/>
      <c r="H172" s="33" t="str">
        <f t="shared" si="7"/>
        <v/>
      </c>
      <c r="I172" s="34" t="str">
        <f t="shared" si="8"/>
        <v/>
      </c>
      <c r="J172" s="38"/>
      <c r="K172" s="38"/>
      <c r="L172" s="38"/>
      <c r="M172" s="38"/>
      <c r="N172" s="38"/>
      <c r="O172" s="38"/>
      <c r="P172" s="38"/>
    </row>
    <row r="173" spans="1:16" ht="18" customHeight="1" x14ac:dyDescent="0.25">
      <c r="A173" s="36" t="str">
        <f t="shared" si="6"/>
        <v/>
      </c>
      <c r="B173" s="37"/>
      <c r="C173" s="38"/>
      <c r="D173" s="38"/>
      <c r="E173" s="38"/>
      <c r="F173" s="38"/>
      <c r="G173" s="38"/>
      <c r="H173" s="33" t="str">
        <f t="shared" si="7"/>
        <v/>
      </c>
      <c r="I173" s="34" t="str">
        <f t="shared" si="8"/>
        <v/>
      </c>
      <c r="J173" s="38"/>
      <c r="K173" s="38"/>
      <c r="L173" s="38"/>
      <c r="M173" s="38"/>
      <c r="N173" s="38"/>
      <c r="O173" s="38"/>
      <c r="P173" s="38"/>
    </row>
    <row r="174" spans="1:16" ht="18" customHeight="1" x14ac:dyDescent="0.25">
      <c r="A174" s="36" t="str">
        <f t="shared" si="6"/>
        <v/>
      </c>
      <c r="B174" s="37"/>
      <c r="C174" s="38"/>
      <c r="D174" s="38"/>
      <c r="E174" s="38"/>
      <c r="F174" s="38"/>
      <c r="G174" s="38"/>
      <c r="H174" s="33" t="str">
        <f t="shared" si="7"/>
        <v/>
      </c>
      <c r="I174" s="34" t="str">
        <f t="shared" si="8"/>
        <v/>
      </c>
      <c r="J174" s="38"/>
      <c r="K174" s="38"/>
      <c r="L174" s="38"/>
      <c r="M174" s="38"/>
      <c r="N174" s="38"/>
      <c r="O174" s="38"/>
      <c r="P174" s="38"/>
    </row>
    <row r="175" spans="1:16" ht="18" customHeight="1" x14ac:dyDescent="0.25">
      <c r="A175" s="36" t="str">
        <f t="shared" si="6"/>
        <v/>
      </c>
      <c r="B175" s="37"/>
      <c r="C175" s="38"/>
      <c r="D175" s="38"/>
      <c r="E175" s="38"/>
      <c r="F175" s="38"/>
      <c r="G175" s="38"/>
      <c r="H175" s="33" t="str">
        <f t="shared" si="7"/>
        <v/>
      </c>
      <c r="I175" s="34" t="str">
        <f t="shared" si="8"/>
        <v/>
      </c>
      <c r="J175" s="38"/>
      <c r="K175" s="38"/>
      <c r="L175" s="38"/>
      <c r="M175" s="38"/>
      <c r="N175" s="38"/>
      <c r="O175" s="38"/>
      <c r="P175" s="38"/>
    </row>
    <row r="176" spans="1:16" ht="18" customHeight="1" x14ac:dyDescent="0.25">
      <c r="A176" s="36" t="str">
        <f t="shared" si="6"/>
        <v/>
      </c>
      <c r="B176" s="37"/>
      <c r="C176" s="38"/>
      <c r="D176" s="38"/>
      <c r="E176" s="38"/>
      <c r="F176" s="38"/>
      <c r="G176" s="38"/>
      <c r="H176" s="33" t="str">
        <f t="shared" si="7"/>
        <v/>
      </c>
      <c r="I176" s="34" t="str">
        <f t="shared" si="8"/>
        <v/>
      </c>
      <c r="J176" s="38"/>
      <c r="K176" s="38"/>
      <c r="L176" s="38"/>
      <c r="M176" s="38"/>
      <c r="N176" s="38"/>
      <c r="O176" s="38"/>
      <c r="P176" s="38"/>
    </row>
    <row r="177" spans="1:16" ht="18" customHeight="1" x14ac:dyDescent="0.25">
      <c r="A177" s="36" t="str">
        <f t="shared" si="6"/>
        <v/>
      </c>
      <c r="B177" s="37"/>
      <c r="C177" s="38"/>
      <c r="D177" s="38"/>
      <c r="E177" s="38"/>
      <c r="F177" s="38"/>
      <c r="G177" s="38"/>
      <c r="H177" s="33" t="str">
        <f t="shared" si="7"/>
        <v/>
      </c>
      <c r="I177" s="34" t="str">
        <f t="shared" si="8"/>
        <v/>
      </c>
      <c r="J177" s="38"/>
      <c r="K177" s="38"/>
      <c r="L177" s="38"/>
      <c r="M177" s="38"/>
      <c r="N177" s="38"/>
      <c r="O177" s="38"/>
      <c r="P177" s="38"/>
    </row>
    <row r="178" spans="1:16" ht="18" customHeight="1" x14ac:dyDescent="0.25">
      <c r="A178" s="36" t="str">
        <f t="shared" si="6"/>
        <v/>
      </c>
      <c r="B178" s="37"/>
      <c r="C178" s="38"/>
      <c r="D178" s="38"/>
      <c r="E178" s="38"/>
      <c r="F178" s="38"/>
      <c r="G178" s="38"/>
      <c r="H178" s="33" t="str">
        <f t="shared" si="7"/>
        <v/>
      </c>
      <c r="I178" s="34" t="str">
        <f t="shared" si="8"/>
        <v/>
      </c>
      <c r="J178" s="38"/>
      <c r="K178" s="38"/>
      <c r="L178" s="38"/>
      <c r="M178" s="38"/>
      <c r="N178" s="38"/>
      <c r="O178" s="38"/>
      <c r="P178" s="38"/>
    </row>
    <row r="179" spans="1:16" ht="18" customHeight="1" x14ac:dyDescent="0.25">
      <c r="A179" s="36" t="str">
        <f t="shared" si="6"/>
        <v/>
      </c>
      <c r="B179" s="37"/>
      <c r="C179" s="38"/>
      <c r="D179" s="38"/>
      <c r="E179" s="38"/>
      <c r="F179" s="38"/>
      <c r="G179" s="38"/>
      <c r="H179" s="33" t="str">
        <f t="shared" si="7"/>
        <v/>
      </c>
      <c r="I179" s="34" t="str">
        <f t="shared" si="8"/>
        <v/>
      </c>
      <c r="J179" s="38"/>
      <c r="K179" s="38"/>
      <c r="L179" s="38"/>
      <c r="M179" s="38"/>
      <c r="N179" s="38"/>
      <c r="O179" s="38"/>
      <c r="P179" s="38"/>
    </row>
    <row r="180" spans="1:16" ht="18" customHeight="1" x14ac:dyDescent="0.25">
      <c r="A180" s="36" t="str">
        <f t="shared" si="6"/>
        <v/>
      </c>
      <c r="B180" s="37"/>
      <c r="C180" s="38"/>
      <c r="D180" s="38"/>
      <c r="E180" s="38"/>
      <c r="F180" s="38"/>
      <c r="G180" s="38"/>
      <c r="H180" s="33" t="str">
        <f t="shared" si="7"/>
        <v/>
      </c>
      <c r="I180" s="34" t="str">
        <f t="shared" si="8"/>
        <v/>
      </c>
      <c r="J180" s="38"/>
      <c r="K180" s="38"/>
      <c r="L180" s="38"/>
      <c r="M180" s="38"/>
      <c r="N180" s="38"/>
      <c r="O180" s="38"/>
      <c r="P180" s="38"/>
    </row>
    <row r="181" spans="1:16" ht="18" customHeight="1" x14ac:dyDescent="0.25">
      <c r="A181" s="36" t="str">
        <f t="shared" si="6"/>
        <v/>
      </c>
      <c r="B181" s="37"/>
      <c r="C181" s="38"/>
      <c r="D181" s="38"/>
      <c r="E181" s="38"/>
      <c r="F181" s="38"/>
      <c r="G181" s="38"/>
      <c r="H181" s="33" t="str">
        <f t="shared" si="7"/>
        <v/>
      </c>
      <c r="I181" s="34" t="str">
        <f t="shared" si="8"/>
        <v/>
      </c>
      <c r="J181" s="38"/>
      <c r="K181" s="38"/>
      <c r="L181" s="38"/>
      <c r="M181" s="38"/>
      <c r="N181" s="38"/>
      <c r="O181" s="38"/>
      <c r="P181" s="38"/>
    </row>
    <row r="182" spans="1:16" ht="18" customHeight="1" x14ac:dyDescent="0.25">
      <c r="A182" s="36" t="str">
        <f t="shared" si="6"/>
        <v/>
      </c>
      <c r="B182" s="37"/>
      <c r="C182" s="38"/>
      <c r="D182" s="38"/>
      <c r="E182" s="38"/>
      <c r="F182" s="38"/>
      <c r="G182" s="38"/>
      <c r="H182" s="33" t="str">
        <f t="shared" si="7"/>
        <v/>
      </c>
      <c r="I182" s="34" t="str">
        <f t="shared" si="8"/>
        <v/>
      </c>
      <c r="J182" s="38"/>
      <c r="K182" s="38"/>
      <c r="L182" s="38"/>
      <c r="M182" s="38"/>
      <c r="N182" s="38"/>
      <c r="O182" s="38"/>
      <c r="P182" s="38"/>
    </row>
    <row r="183" spans="1:16" ht="18" customHeight="1" x14ac:dyDescent="0.25">
      <c r="A183" s="36" t="str">
        <f t="shared" si="6"/>
        <v/>
      </c>
      <c r="B183" s="37"/>
      <c r="C183" s="38"/>
      <c r="D183" s="38"/>
      <c r="E183" s="38"/>
      <c r="F183" s="38"/>
      <c r="G183" s="38"/>
      <c r="H183" s="33" t="str">
        <f t="shared" si="7"/>
        <v/>
      </c>
      <c r="I183" s="34" t="str">
        <f t="shared" si="8"/>
        <v/>
      </c>
      <c r="J183" s="38"/>
      <c r="K183" s="38"/>
      <c r="L183" s="38"/>
      <c r="M183" s="38"/>
      <c r="N183" s="38"/>
      <c r="O183" s="38"/>
      <c r="P183" s="38"/>
    </row>
    <row r="184" spans="1:16" ht="18" customHeight="1" x14ac:dyDescent="0.25">
      <c r="A184" s="36" t="str">
        <f t="shared" si="6"/>
        <v/>
      </c>
      <c r="B184" s="37"/>
      <c r="C184" s="38"/>
      <c r="D184" s="38"/>
      <c r="E184" s="38"/>
      <c r="F184" s="38"/>
      <c r="G184" s="38"/>
      <c r="H184" s="33" t="str">
        <f t="shared" si="7"/>
        <v/>
      </c>
      <c r="I184" s="34" t="str">
        <f t="shared" si="8"/>
        <v/>
      </c>
      <c r="J184" s="38"/>
      <c r="K184" s="38"/>
      <c r="L184" s="38"/>
      <c r="M184" s="38"/>
      <c r="N184" s="38"/>
      <c r="O184" s="38"/>
      <c r="P184" s="38"/>
    </row>
    <row r="185" spans="1:16" ht="18" customHeight="1" x14ac:dyDescent="0.25">
      <c r="A185" s="36" t="str">
        <f t="shared" si="6"/>
        <v/>
      </c>
      <c r="B185" s="37"/>
      <c r="C185" s="38"/>
      <c r="D185" s="38"/>
      <c r="E185" s="38"/>
      <c r="F185" s="38"/>
      <c r="G185" s="38"/>
      <c r="H185" s="33" t="str">
        <f t="shared" si="7"/>
        <v/>
      </c>
      <c r="I185" s="34" t="str">
        <f t="shared" si="8"/>
        <v/>
      </c>
      <c r="J185" s="38"/>
      <c r="K185" s="38"/>
      <c r="L185" s="38"/>
      <c r="M185" s="38"/>
      <c r="N185" s="38"/>
      <c r="O185" s="38"/>
      <c r="P185" s="38"/>
    </row>
    <row r="186" spans="1:16" ht="18" customHeight="1" x14ac:dyDescent="0.25">
      <c r="A186" s="36" t="str">
        <f t="shared" si="6"/>
        <v/>
      </c>
      <c r="B186" s="37"/>
      <c r="C186" s="38"/>
      <c r="D186" s="38"/>
      <c r="E186" s="38"/>
      <c r="F186" s="38"/>
      <c r="G186" s="38"/>
      <c r="H186" s="33" t="str">
        <f t="shared" si="7"/>
        <v/>
      </c>
      <c r="I186" s="34" t="str">
        <f t="shared" si="8"/>
        <v/>
      </c>
      <c r="J186" s="38"/>
      <c r="K186" s="38"/>
      <c r="L186" s="38"/>
      <c r="M186" s="38"/>
      <c r="N186" s="38"/>
      <c r="O186" s="38"/>
      <c r="P186" s="38"/>
    </row>
    <row r="187" spans="1:16" ht="18" customHeight="1" x14ac:dyDescent="0.25">
      <c r="A187" s="36" t="str">
        <f t="shared" si="6"/>
        <v/>
      </c>
      <c r="B187" s="37"/>
      <c r="C187" s="38"/>
      <c r="D187" s="38"/>
      <c r="E187" s="38"/>
      <c r="F187" s="38"/>
      <c r="G187" s="38"/>
      <c r="H187" s="33" t="str">
        <f t="shared" si="7"/>
        <v/>
      </c>
      <c r="I187" s="34" t="str">
        <f t="shared" si="8"/>
        <v/>
      </c>
      <c r="J187" s="38"/>
      <c r="K187" s="38"/>
      <c r="L187" s="38"/>
      <c r="M187" s="38"/>
      <c r="N187" s="38"/>
      <c r="O187" s="38"/>
      <c r="P187" s="38"/>
    </row>
    <row r="188" spans="1:16" ht="18" customHeight="1" x14ac:dyDescent="0.25">
      <c r="A188" s="36" t="str">
        <f t="shared" si="6"/>
        <v/>
      </c>
      <c r="B188" s="37"/>
      <c r="C188" s="38"/>
      <c r="D188" s="38"/>
      <c r="E188" s="38"/>
      <c r="F188" s="38"/>
      <c r="G188" s="38"/>
      <c r="H188" s="33" t="str">
        <f t="shared" si="7"/>
        <v/>
      </c>
      <c r="I188" s="34" t="str">
        <f t="shared" si="8"/>
        <v/>
      </c>
      <c r="J188" s="38"/>
      <c r="K188" s="38"/>
      <c r="L188" s="38"/>
      <c r="M188" s="38"/>
      <c r="N188" s="38"/>
      <c r="O188" s="38"/>
      <c r="P188" s="38"/>
    </row>
    <row r="189" spans="1:16" ht="18" customHeight="1" x14ac:dyDescent="0.25">
      <c r="A189" s="36" t="str">
        <f t="shared" si="6"/>
        <v/>
      </c>
      <c r="B189" s="37"/>
      <c r="C189" s="38"/>
      <c r="D189" s="38"/>
      <c r="E189" s="38"/>
      <c r="F189" s="38"/>
      <c r="G189" s="38"/>
      <c r="H189" s="33" t="str">
        <f t="shared" si="7"/>
        <v/>
      </c>
      <c r="I189" s="34" t="str">
        <f t="shared" si="8"/>
        <v/>
      </c>
      <c r="J189" s="38"/>
      <c r="K189" s="38"/>
      <c r="L189" s="38"/>
      <c r="M189" s="38"/>
      <c r="N189" s="38"/>
      <c r="O189" s="38"/>
      <c r="P189" s="38"/>
    </row>
    <row r="190" spans="1:16" ht="18" customHeight="1" x14ac:dyDescent="0.25">
      <c r="A190" s="36" t="str">
        <f t="shared" si="6"/>
        <v/>
      </c>
      <c r="B190" s="37"/>
      <c r="C190" s="38"/>
      <c r="D190" s="38"/>
      <c r="E190" s="38"/>
      <c r="F190" s="38"/>
      <c r="G190" s="38"/>
      <c r="H190" s="33" t="str">
        <f t="shared" si="7"/>
        <v/>
      </c>
      <c r="I190" s="34" t="str">
        <f t="shared" si="8"/>
        <v/>
      </c>
      <c r="J190" s="38"/>
      <c r="K190" s="38"/>
      <c r="L190" s="38"/>
      <c r="M190" s="38"/>
      <c r="N190" s="38"/>
      <c r="O190" s="38"/>
      <c r="P190" s="38"/>
    </row>
    <row r="191" spans="1:16" ht="18" customHeight="1" x14ac:dyDescent="0.25">
      <c r="A191" s="36" t="str">
        <f t="shared" si="6"/>
        <v/>
      </c>
      <c r="B191" s="37"/>
      <c r="C191" s="38"/>
      <c r="D191" s="38"/>
      <c r="E191" s="38"/>
      <c r="F191" s="38"/>
      <c r="G191" s="38"/>
      <c r="H191" s="33" t="str">
        <f t="shared" si="7"/>
        <v/>
      </c>
      <c r="I191" s="34" t="str">
        <f t="shared" si="8"/>
        <v/>
      </c>
      <c r="J191" s="38"/>
      <c r="K191" s="38"/>
      <c r="L191" s="38"/>
      <c r="M191" s="38"/>
      <c r="N191" s="38"/>
      <c r="O191" s="38"/>
      <c r="P191" s="38"/>
    </row>
    <row r="192" spans="1:16" ht="18" customHeight="1" x14ac:dyDescent="0.25">
      <c r="A192" s="36" t="str">
        <f t="shared" si="6"/>
        <v/>
      </c>
      <c r="B192" s="37"/>
      <c r="C192" s="38"/>
      <c r="D192" s="38"/>
      <c r="E192" s="38"/>
      <c r="F192" s="38"/>
      <c r="G192" s="38"/>
      <c r="H192" s="33" t="str">
        <f t="shared" si="7"/>
        <v/>
      </c>
      <c r="I192" s="34" t="str">
        <f t="shared" si="8"/>
        <v/>
      </c>
      <c r="J192" s="38"/>
      <c r="K192" s="38"/>
      <c r="L192" s="38"/>
      <c r="M192" s="38"/>
      <c r="N192" s="38"/>
      <c r="O192" s="38"/>
      <c r="P192" s="38"/>
    </row>
    <row r="193" spans="1:16" ht="18" customHeight="1" x14ac:dyDescent="0.25">
      <c r="A193" s="36" t="str">
        <f t="shared" si="6"/>
        <v/>
      </c>
      <c r="B193" s="37"/>
      <c r="C193" s="38"/>
      <c r="D193" s="38"/>
      <c r="E193" s="38"/>
      <c r="F193" s="38"/>
      <c r="G193" s="38"/>
      <c r="H193" s="33" t="str">
        <f t="shared" si="7"/>
        <v/>
      </c>
      <c r="I193" s="34" t="str">
        <f t="shared" si="8"/>
        <v/>
      </c>
      <c r="J193" s="38"/>
      <c r="K193" s="38"/>
      <c r="L193" s="38"/>
      <c r="M193" s="38"/>
      <c r="N193" s="38"/>
      <c r="O193" s="38"/>
      <c r="P193" s="38"/>
    </row>
    <row r="194" spans="1:16" ht="18" customHeight="1" x14ac:dyDescent="0.25">
      <c r="A194" s="36" t="str">
        <f t="shared" si="6"/>
        <v/>
      </c>
      <c r="B194" s="37"/>
      <c r="C194" s="38"/>
      <c r="D194" s="38"/>
      <c r="E194" s="38"/>
      <c r="F194" s="38"/>
      <c r="G194" s="38"/>
      <c r="H194" s="33" t="str">
        <f t="shared" si="7"/>
        <v/>
      </c>
      <c r="I194" s="34" t="str">
        <f t="shared" si="8"/>
        <v/>
      </c>
      <c r="J194" s="38"/>
      <c r="K194" s="38"/>
      <c r="L194" s="38"/>
      <c r="M194" s="38"/>
      <c r="N194" s="38"/>
      <c r="O194" s="38"/>
      <c r="P194" s="38"/>
    </row>
    <row r="195" spans="1:16" ht="18" customHeight="1" x14ac:dyDescent="0.25">
      <c r="A195" s="36" t="str">
        <f t="shared" si="6"/>
        <v/>
      </c>
      <c r="B195" s="37"/>
      <c r="C195" s="38"/>
      <c r="D195" s="38"/>
      <c r="E195" s="38"/>
      <c r="F195" s="38"/>
      <c r="G195" s="38"/>
      <c r="H195" s="33" t="str">
        <f t="shared" si="7"/>
        <v/>
      </c>
      <c r="I195" s="34" t="str">
        <f t="shared" si="8"/>
        <v/>
      </c>
      <c r="J195" s="38"/>
      <c r="K195" s="38"/>
      <c r="L195" s="38"/>
      <c r="M195" s="38"/>
      <c r="N195" s="38"/>
      <c r="O195" s="38"/>
      <c r="P195" s="38"/>
    </row>
    <row r="196" spans="1:16" ht="18" customHeight="1" x14ac:dyDescent="0.25">
      <c r="A196" s="36" t="str">
        <f t="shared" si="6"/>
        <v/>
      </c>
      <c r="B196" s="37"/>
      <c r="C196" s="38"/>
      <c r="D196" s="38"/>
      <c r="E196" s="38"/>
      <c r="F196" s="38"/>
      <c r="G196" s="38"/>
      <c r="H196" s="33" t="str">
        <f t="shared" si="7"/>
        <v/>
      </c>
      <c r="I196" s="34" t="str">
        <f t="shared" si="8"/>
        <v/>
      </c>
      <c r="J196" s="38"/>
      <c r="K196" s="38"/>
      <c r="L196" s="38"/>
      <c r="M196" s="38"/>
      <c r="N196" s="38"/>
      <c r="O196" s="38"/>
      <c r="P196" s="38"/>
    </row>
    <row r="197" spans="1:16" ht="18" customHeight="1" x14ac:dyDescent="0.25">
      <c r="A197" s="36" t="str">
        <f t="shared" ref="A197:A260" si="9">IF(C197&lt;&gt;"",ROW()-4,"")</f>
        <v/>
      </c>
      <c r="B197" s="37"/>
      <c r="C197" s="38"/>
      <c r="D197" s="38"/>
      <c r="E197" s="38"/>
      <c r="F197" s="38"/>
      <c r="G197" s="38"/>
      <c r="H197" s="33" t="str">
        <f t="shared" ref="H197:H260" si="10">IF(AND(F197&lt;&gt;"",G197&lt;&gt;""),MAX(0,IF(G197&lt;F197,(G197+1-F197)*1440,(G197-F197)*1440)),"")</f>
        <v/>
      </c>
      <c r="I197" s="34" t="str">
        <f t="shared" ref="I197:I260" si="11">IF(H197&lt;&gt;"",H197/60,"")</f>
        <v/>
      </c>
      <c r="J197" s="38"/>
      <c r="K197" s="38"/>
      <c r="L197" s="38"/>
      <c r="M197" s="38"/>
      <c r="N197" s="38"/>
      <c r="O197" s="38"/>
      <c r="P197" s="38"/>
    </row>
    <row r="198" spans="1:16" ht="18" customHeight="1" x14ac:dyDescent="0.25">
      <c r="A198" s="36" t="str">
        <f t="shared" si="9"/>
        <v/>
      </c>
      <c r="B198" s="37"/>
      <c r="C198" s="38"/>
      <c r="D198" s="38"/>
      <c r="E198" s="38"/>
      <c r="F198" s="38"/>
      <c r="G198" s="38"/>
      <c r="H198" s="33" t="str">
        <f t="shared" si="10"/>
        <v/>
      </c>
      <c r="I198" s="34" t="str">
        <f t="shared" si="11"/>
        <v/>
      </c>
      <c r="J198" s="38"/>
      <c r="K198" s="38"/>
      <c r="L198" s="38"/>
      <c r="M198" s="38"/>
      <c r="N198" s="38"/>
      <c r="O198" s="38"/>
      <c r="P198" s="38"/>
    </row>
    <row r="199" spans="1:16" ht="18" customHeight="1" x14ac:dyDescent="0.25">
      <c r="A199" s="36" t="str">
        <f t="shared" si="9"/>
        <v/>
      </c>
      <c r="B199" s="37"/>
      <c r="C199" s="38"/>
      <c r="D199" s="38"/>
      <c r="E199" s="38"/>
      <c r="F199" s="38"/>
      <c r="G199" s="38"/>
      <c r="H199" s="33" t="str">
        <f t="shared" si="10"/>
        <v/>
      </c>
      <c r="I199" s="34" t="str">
        <f t="shared" si="11"/>
        <v/>
      </c>
      <c r="J199" s="38"/>
      <c r="K199" s="38"/>
      <c r="L199" s="38"/>
      <c r="M199" s="38"/>
      <c r="N199" s="38"/>
      <c r="O199" s="38"/>
      <c r="P199" s="38"/>
    </row>
    <row r="200" spans="1:16" ht="18" customHeight="1" x14ac:dyDescent="0.25">
      <c r="A200" s="36" t="str">
        <f t="shared" si="9"/>
        <v/>
      </c>
      <c r="B200" s="37"/>
      <c r="C200" s="38"/>
      <c r="D200" s="38"/>
      <c r="E200" s="38"/>
      <c r="F200" s="38"/>
      <c r="G200" s="38"/>
      <c r="H200" s="33" t="str">
        <f t="shared" si="10"/>
        <v/>
      </c>
      <c r="I200" s="34" t="str">
        <f t="shared" si="11"/>
        <v/>
      </c>
      <c r="J200" s="38"/>
      <c r="K200" s="38"/>
      <c r="L200" s="38"/>
      <c r="M200" s="38"/>
      <c r="N200" s="38"/>
      <c r="O200" s="38"/>
      <c r="P200" s="38"/>
    </row>
    <row r="201" spans="1:16" ht="18" customHeight="1" x14ac:dyDescent="0.25">
      <c r="A201" s="36" t="str">
        <f t="shared" si="9"/>
        <v/>
      </c>
      <c r="B201" s="37"/>
      <c r="C201" s="38"/>
      <c r="D201" s="38"/>
      <c r="E201" s="38"/>
      <c r="F201" s="38"/>
      <c r="G201" s="38"/>
      <c r="H201" s="33" t="str">
        <f t="shared" si="10"/>
        <v/>
      </c>
      <c r="I201" s="34" t="str">
        <f t="shared" si="11"/>
        <v/>
      </c>
      <c r="J201" s="38"/>
      <c r="K201" s="38"/>
      <c r="L201" s="38"/>
      <c r="M201" s="38"/>
      <c r="N201" s="38"/>
      <c r="O201" s="38"/>
      <c r="P201" s="38"/>
    </row>
    <row r="202" spans="1:16" ht="18" customHeight="1" x14ac:dyDescent="0.25">
      <c r="A202" s="36" t="str">
        <f t="shared" si="9"/>
        <v/>
      </c>
      <c r="B202" s="37"/>
      <c r="C202" s="38"/>
      <c r="D202" s="38"/>
      <c r="E202" s="38"/>
      <c r="F202" s="38"/>
      <c r="G202" s="38"/>
      <c r="H202" s="33" t="str">
        <f t="shared" si="10"/>
        <v/>
      </c>
      <c r="I202" s="34" t="str">
        <f t="shared" si="11"/>
        <v/>
      </c>
      <c r="J202" s="38"/>
      <c r="K202" s="38"/>
      <c r="L202" s="38"/>
      <c r="M202" s="38"/>
      <c r="N202" s="38"/>
      <c r="O202" s="38"/>
      <c r="P202" s="38"/>
    </row>
    <row r="203" spans="1:16" ht="18" customHeight="1" x14ac:dyDescent="0.25">
      <c r="A203" s="36" t="str">
        <f t="shared" si="9"/>
        <v/>
      </c>
      <c r="B203" s="37"/>
      <c r="C203" s="38"/>
      <c r="D203" s="38"/>
      <c r="E203" s="38"/>
      <c r="F203" s="38"/>
      <c r="G203" s="38"/>
      <c r="H203" s="33" t="str">
        <f t="shared" si="10"/>
        <v/>
      </c>
      <c r="I203" s="34" t="str">
        <f t="shared" si="11"/>
        <v/>
      </c>
      <c r="J203" s="38"/>
      <c r="K203" s="38"/>
      <c r="L203" s="38"/>
      <c r="M203" s="38"/>
      <c r="N203" s="38"/>
      <c r="O203" s="38"/>
      <c r="P203" s="38"/>
    </row>
    <row r="204" spans="1:16" ht="18" customHeight="1" x14ac:dyDescent="0.25">
      <c r="A204" s="36" t="str">
        <f t="shared" si="9"/>
        <v/>
      </c>
      <c r="B204" s="37"/>
      <c r="C204" s="38"/>
      <c r="D204" s="38"/>
      <c r="E204" s="38"/>
      <c r="F204" s="38"/>
      <c r="G204" s="38"/>
      <c r="H204" s="33" t="str">
        <f t="shared" si="10"/>
        <v/>
      </c>
      <c r="I204" s="34" t="str">
        <f t="shared" si="11"/>
        <v/>
      </c>
      <c r="J204" s="38"/>
      <c r="K204" s="38"/>
      <c r="L204" s="38"/>
      <c r="M204" s="38"/>
      <c r="N204" s="38"/>
      <c r="O204" s="38"/>
      <c r="P204" s="38"/>
    </row>
    <row r="205" spans="1:16" ht="18" customHeight="1" x14ac:dyDescent="0.25">
      <c r="A205" s="36" t="str">
        <f t="shared" si="9"/>
        <v/>
      </c>
      <c r="B205" s="37"/>
      <c r="C205" s="38"/>
      <c r="D205" s="38"/>
      <c r="E205" s="38"/>
      <c r="F205" s="38"/>
      <c r="G205" s="38"/>
      <c r="H205" s="33" t="str">
        <f t="shared" si="10"/>
        <v/>
      </c>
      <c r="I205" s="34" t="str">
        <f t="shared" si="11"/>
        <v/>
      </c>
      <c r="J205" s="38"/>
      <c r="K205" s="38"/>
      <c r="L205" s="38"/>
      <c r="M205" s="38"/>
      <c r="N205" s="38"/>
      <c r="O205" s="38"/>
      <c r="P205" s="38"/>
    </row>
    <row r="206" spans="1:16" ht="18" customHeight="1" x14ac:dyDescent="0.25">
      <c r="A206" s="36" t="str">
        <f t="shared" si="9"/>
        <v/>
      </c>
      <c r="B206" s="37"/>
      <c r="C206" s="38"/>
      <c r="D206" s="38"/>
      <c r="E206" s="38"/>
      <c r="F206" s="38"/>
      <c r="G206" s="38"/>
      <c r="H206" s="33" t="str">
        <f t="shared" si="10"/>
        <v/>
      </c>
      <c r="I206" s="34" t="str">
        <f t="shared" si="11"/>
        <v/>
      </c>
      <c r="J206" s="38"/>
      <c r="K206" s="38"/>
      <c r="L206" s="38"/>
      <c r="M206" s="38"/>
      <c r="N206" s="38"/>
      <c r="O206" s="38"/>
      <c r="P206" s="38"/>
    </row>
    <row r="207" spans="1:16" ht="18" customHeight="1" x14ac:dyDescent="0.25">
      <c r="A207" s="36" t="str">
        <f t="shared" si="9"/>
        <v/>
      </c>
      <c r="B207" s="37"/>
      <c r="C207" s="38"/>
      <c r="D207" s="38"/>
      <c r="E207" s="38"/>
      <c r="F207" s="38"/>
      <c r="G207" s="38"/>
      <c r="H207" s="33" t="str">
        <f t="shared" si="10"/>
        <v/>
      </c>
      <c r="I207" s="34" t="str">
        <f t="shared" si="11"/>
        <v/>
      </c>
      <c r="J207" s="38"/>
      <c r="K207" s="38"/>
      <c r="L207" s="38"/>
      <c r="M207" s="38"/>
      <c r="N207" s="38"/>
      <c r="O207" s="38"/>
      <c r="P207" s="38"/>
    </row>
    <row r="208" spans="1:16" ht="18" customHeight="1" x14ac:dyDescent="0.25">
      <c r="A208" s="36" t="str">
        <f t="shared" si="9"/>
        <v/>
      </c>
      <c r="B208" s="37"/>
      <c r="C208" s="38"/>
      <c r="D208" s="38"/>
      <c r="E208" s="38"/>
      <c r="F208" s="38"/>
      <c r="G208" s="38"/>
      <c r="H208" s="33" t="str">
        <f t="shared" si="10"/>
        <v/>
      </c>
      <c r="I208" s="34" t="str">
        <f t="shared" si="11"/>
        <v/>
      </c>
      <c r="J208" s="38"/>
      <c r="K208" s="38"/>
      <c r="L208" s="38"/>
      <c r="M208" s="38"/>
      <c r="N208" s="38"/>
      <c r="O208" s="38"/>
      <c r="P208" s="38"/>
    </row>
    <row r="209" spans="1:16" ht="18" customHeight="1" x14ac:dyDescent="0.25">
      <c r="A209" s="36" t="str">
        <f t="shared" si="9"/>
        <v/>
      </c>
      <c r="B209" s="37"/>
      <c r="C209" s="38"/>
      <c r="D209" s="38"/>
      <c r="E209" s="38"/>
      <c r="F209" s="38"/>
      <c r="G209" s="38"/>
      <c r="H209" s="33" t="str">
        <f t="shared" si="10"/>
        <v/>
      </c>
      <c r="I209" s="34" t="str">
        <f t="shared" si="11"/>
        <v/>
      </c>
      <c r="J209" s="38"/>
      <c r="K209" s="38"/>
      <c r="L209" s="38"/>
      <c r="M209" s="38"/>
      <c r="N209" s="38"/>
      <c r="O209" s="38"/>
      <c r="P209" s="38"/>
    </row>
    <row r="210" spans="1:16" ht="18" customHeight="1" x14ac:dyDescent="0.25">
      <c r="A210" s="36" t="str">
        <f t="shared" si="9"/>
        <v/>
      </c>
      <c r="B210" s="37"/>
      <c r="C210" s="38"/>
      <c r="D210" s="38"/>
      <c r="E210" s="38"/>
      <c r="F210" s="38"/>
      <c r="G210" s="38"/>
      <c r="H210" s="33" t="str">
        <f t="shared" si="10"/>
        <v/>
      </c>
      <c r="I210" s="34" t="str">
        <f t="shared" si="11"/>
        <v/>
      </c>
      <c r="J210" s="38"/>
      <c r="K210" s="38"/>
      <c r="L210" s="38"/>
      <c r="M210" s="38"/>
      <c r="N210" s="38"/>
      <c r="O210" s="38"/>
      <c r="P210" s="38"/>
    </row>
    <row r="211" spans="1:16" ht="18" customHeight="1" x14ac:dyDescent="0.25">
      <c r="A211" s="36" t="str">
        <f t="shared" si="9"/>
        <v/>
      </c>
      <c r="B211" s="37"/>
      <c r="C211" s="38"/>
      <c r="D211" s="38"/>
      <c r="E211" s="38"/>
      <c r="F211" s="38"/>
      <c r="G211" s="38"/>
      <c r="H211" s="33" t="str">
        <f t="shared" si="10"/>
        <v/>
      </c>
      <c r="I211" s="34" t="str">
        <f t="shared" si="11"/>
        <v/>
      </c>
      <c r="J211" s="38"/>
      <c r="K211" s="38"/>
      <c r="L211" s="38"/>
      <c r="M211" s="38"/>
      <c r="N211" s="38"/>
      <c r="O211" s="38"/>
      <c r="P211" s="38"/>
    </row>
    <row r="212" spans="1:16" ht="18" customHeight="1" x14ac:dyDescent="0.25">
      <c r="A212" s="36" t="str">
        <f t="shared" si="9"/>
        <v/>
      </c>
      <c r="B212" s="37"/>
      <c r="C212" s="38"/>
      <c r="D212" s="38"/>
      <c r="E212" s="38"/>
      <c r="F212" s="38"/>
      <c r="G212" s="38"/>
      <c r="H212" s="33" t="str">
        <f t="shared" si="10"/>
        <v/>
      </c>
      <c r="I212" s="34" t="str">
        <f t="shared" si="11"/>
        <v/>
      </c>
      <c r="J212" s="38"/>
      <c r="K212" s="38"/>
      <c r="L212" s="38"/>
      <c r="M212" s="38"/>
      <c r="N212" s="38"/>
      <c r="O212" s="38"/>
      <c r="P212" s="38"/>
    </row>
    <row r="213" spans="1:16" ht="18" customHeight="1" x14ac:dyDescent="0.25">
      <c r="A213" s="36" t="str">
        <f t="shared" si="9"/>
        <v/>
      </c>
      <c r="B213" s="37"/>
      <c r="C213" s="38"/>
      <c r="D213" s="38"/>
      <c r="E213" s="38"/>
      <c r="F213" s="38"/>
      <c r="G213" s="38"/>
      <c r="H213" s="33" t="str">
        <f t="shared" si="10"/>
        <v/>
      </c>
      <c r="I213" s="34" t="str">
        <f t="shared" si="11"/>
        <v/>
      </c>
      <c r="J213" s="38"/>
      <c r="K213" s="38"/>
      <c r="L213" s="38"/>
      <c r="M213" s="38"/>
      <c r="N213" s="38"/>
      <c r="O213" s="38"/>
      <c r="P213" s="38"/>
    </row>
    <row r="214" spans="1:16" ht="18" customHeight="1" x14ac:dyDescent="0.25">
      <c r="A214" s="36" t="str">
        <f t="shared" si="9"/>
        <v/>
      </c>
      <c r="B214" s="37"/>
      <c r="C214" s="38"/>
      <c r="D214" s="38"/>
      <c r="E214" s="38"/>
      <c r="F214" s="38"/>
      <c r="G214" s="38"/>
      <c r="H214" s="33" t="str">
        <f t="shared" si="10"/>
        <v/>
      </c>
      <c r="I214" s="34" t="str">
        <f t="shared" si="11"/>
        <v/>
      </c>
      <c r="J214" s="38"/>
      <c r="K214" s="38"/>
      <c r="L214" s="38"/>
      <c r="M214" s="38"/>
      <c r="N214" s="38"/>
      <c r="O214" s="38"/>
      <c r="P214" s="38"/>
    </row>
    <row r="215" spans="1:16" ht="18" customHeight="1" x14ac:dyDescent="0.25">
      <c r="A215" s="36" t="str">
        <f t="shared" si="9"/>
        <v/>
      </c>
      <c r="B215" s="37"/>
      <c r="C215" s="38"/>
      <c r="D215" s="38"/>
      <c r="E215" s="38"/>
      <c r="F215" s="38"/>
      <c r="G215" s="38"/>
      <c r="H215" s="33" t="str">
        <f t="shared" si="10"/>
        <v/>
      </c>
      <c r="I215" s="34" t="str">
        <f t="shared" si="11"/>
        <v/>
      </c>
      <c r="J215" s="38"/>
      <c r="K215" s="38"/>
      <c r="L215" s="38"/>
      <c r="M215" s="38"/>
      <c r="N215" s="38"/>
      <c r="O215" s="38"/>
      <c r="P215" s="38"/>
    </row>
    <row r="216" spans="1:16" ht="18" customHeight="1" x14ac:dyDescent="0.25">
      <c r="A216" s="36" t="str">
        <f t="shared" si="9"/>
        <v/>
      </c>
      <c r="B216" s="37"/>
      <c r="C216" s="38"/>
      <c r="D216" s="38"/>
      <c r="E216" s="38"/>
      <c r="F216" s="38"/>
      <c r="G216" s="38"/>
      <c r="H216" s="33" t="str">
        <f t="shared" si="10"/>
        <v/>
      </c>
      <c r="I216" s="34" t="str">
        <f t="shared" si="11"/>
        <v/>
      </c>
      <c r="J216" s="38"/>
      <c r="K216" s="38"/>
      <c r="L216" s="38"/>
      <c r="M216" s="38"/>
      <c r="N216" s="38"/>
      <c r="O216" s="38"/>
      <c r="P216" s="38"/>
    </row>
    <row r="217" spans="1:16" ht="18" customHeight="1" x14ac:dyDescent="0.25">
      <c r="A217" s="36" t="str">
        <f t="shared" si="9"/>
        <v/>
      </c>
      <c r="B217" s="37"/>
      <c r="C217" s="38"/>
      <c r="D217" s="38"/>
      <c r="E217" s="38"/>
      <c r="F217" s="38"/>
      <c r="G217" s="38"/>
      <c r="H217" s="33" t="str">
        <f t="shared" si="10"/>
        <v/>
      </c>
      <c r="I217" s="34" t="str">
        <f t="shared" si="11"/>
        <v/>
      </c>
      <c r="J217" s="38"/>
      <c r="K217" s="38"/>
      <c r="L217" s="38"/>
      <c r="M217" s="38"/>
      <c r="N217" s="38"/>
      <c r="O217" s="38"/>
      <c r="P217" s="38"/>
    </row>
    <row r="218" spans="1:16" ht="18" customHeight="1" x14ac:dyDescent="0.25">
      <c r="A218" s="36" t="str">
        <f t="shared" si="9"/>
        <v/>
      </c>
      <c r="B218" s="37"/>
      <c r="C218" s="38"/>
      <c r="D218" s="38"/>
      <c r="E218" s="38"/>
      <c r="F218" s="38"/>
      <c r="G218" s="38"/>
      <c r="H218" s="33" t="str">
        <f t="shared" si="10"/>
        <v/>
      </c>
      <c r="I218" s="34" t="str">
        <f t="shared" si="11"/>
        <v/>
      </c>
      <c r="J218" s="38"/>
      <c r="K218" s="38"/>
      <c r="L218" s="38"/>
      <c r="M218" s="38"/>
      <c r="N218" s="38"/>
      <c r="O218" s="38"/>
      <c r="P218" s="38"/>
    </row>
    <row r="219" spans="1:16" ht="18" customHeight="1" x14ac:dyDescent="0.25">
      <c r="A219" s="36" t="str">
        <f t="shared" si="9"/>
        <v/>
      </c>
      <c r="B219" s="37"/>
      <c r="C219" s="38"/>
      <c r="D219" s="38"/>
      <c r="E219" s="38"/>
      <c r="F219" s="38"/>
      <c r="G219" s="38"/>
      <c r="H219" s="33" t="str">
        <f t="shared" si="10"/>
        <v/>
      </c>
      <c r="I219" s="34" t="str">
        <f t="shared" si="11"/>
        <v/>
      </c>
      <c r="J219" s="38"/>
      <c r="K219" s="38"/>
      <c r="L219" s="38"/>
      <c r="M219" s="38"/>
      <c r="N219" s="38"/>
      <c r="O219" s="38"/>
      <c r="P219" s="38"/>
    </row>
    <row r="220" spans="1:16" ht="18" customHeight="1" x14ac:dyDescent="0.25">
      <c r="A220" s="36" t="str">
        <f t="shared" si="9"/>
        <v/>
      </c>
      <c r="B220" s="37"/>
      <c r="C220" s="38"/>
      <c r="D220" s="38"/>
      <c r="E220" s="38"/>
      <c r="F220" s="38"/>
      <c r="G220" s="38"/>
      <c r="H220" s="33" t="str">
        <f t="shared" si="10"/>
        <v/>
      </c>
      <c r="I220" s="34" t="str">
        <f t="shared" si="11"/>
        <v/>
      </c>
      <c r="J220" s="38"/>
      <c r="K220" s="38"/>
      <c r="L220" s="38"/>
      <c r="M220" s="38"/>
      <c r="N220" s="38"/>
      <c r="O220" s="38"/>
      <c r="P220" s="38"/>
    </row>
    <row r="221" spans="1:16" ht="18" customHeight="1" x14ac:dyDescent="0.25">
      <c r="A221" s="36" t="str">
        <f t="shared" si="9"/>
        <v/>
      </c>
      <c r="B221" s="37"/>
      <c r="C221" s="38"/>
      <c r="D221" s="38"/>
      <c r="E221" s="38"/>
      <c r="F221" s="38"/>
      <c r="G221" s="38"/>
      <c r="H221" s="33" t="str">
        <f t="shared" si="10"/>
        <v/>
      </c>
      <c r="I221" s="34" t="str">
        <f t="shared" si="11"/>
        <v/>
      </c>
      <c r="J221" s="38"/>
      <c r="K221" s="38"/>
      <c r="L221" s="38"/>
      <c r="M221" s="38"/>
      <c r="N221" s="38"/>
      <c r="O221" s="38"/>
      <c r="P221" s="38"/>
    </row>
    <row r="222" spans="1:16" ht="18" customHeight="1" x14ac:dyDescent="0.25">
      <c r="A222" s="36" t="str">
        <f t="shared" si="9"/>
        <v/>
      </c>
      <c r="B222" s="37"/>
      <c r="C222" s="38"/>
      <c r="D222" s="38"/>
      <c r="E222" s="38"/>
      <c r="F222" s="38"/>
      <c r="G222" s="38"/>
      <c r="H222" s="33" t="str">
        <f t="shared" si="10"/>
        <v/>
      </c>
      <c r="I222" s="34" t="str">
        <f t="shared" si="11"/>
        <v/>
      </c>
      <c r="J222" s="38"/>
      <c r="K222" s="38"/>
      <c r="L222" s="38"/>
      <c r="M222" s="38"/>
      <c r="N222" s="38"/>
      <c r="O222" s="38"/>
      <c r="P222" s="38"/>
    </row>
    <row r="223" spans="1:16" ht="18" customHeight="1" x14ac:dyDescent="0.25">
      <c r="A223" s="36" t="str">
        <f t="shared" si="9"/>
        <v/>
      </c>
      <c r="B223" s="37"/>
      <c r="C223" s="38"/>
      <c r="D223" s="38"/>
      <c r="E223" s="38"/>
      <c r="F223" s="38"/>
      <c r="G223" s="38"/>
      <c r="H223" s="33" t="str">
        <f t="shared" si="10"/>
        <v/>
      </c>
      <c r="I223" s="34" t="str">
        <f t="shared" si="11"/>
        <v/>
      </c>
      <c r="J223" s="38"/>
      <c r="K223" s="38"/>
      <c r="L223" s="38"/>
      <c r="M223" s="38"/>
      <c r="N223" s="38"/>
      <c r="O223" s="38"/>
      <c r="P223" s="38"/>
    </row>
    <row r="224" spans="1:16" ht="18" customHeight="1" x14ac:dyDescent="0.25">
      <c r="A224" s="36" t="str">
        <f t="shared" si="9"/>
        <v/>
      </c>
      <c r="B224" s="37"/>
      <c r="C224" s="38"/>
      <c r="D224" s="38"/>
      <c r="E224" s="38"/>
      <c r="F224" s="38"/>
      <c r="G224" s="38"/>
      <c r="H224" s="33" t="str">
        <f t="shared" si="10"/>
        <v/>
      </c>
      <c r="I224" s="34" t="str">
        <f t="shared" si="11"/>
        <v/>
      </c>
      <c r="J224" s="38"/>
      <c r="K224" s="38"/>
      <c r="L224" s="38"/>
      <c r="M224" s="38"/>
      <c r="N224" s="38"/>
      <c r="O224" s="38"/>
      <c r="P224" s="38"/>
    </row>
    <row r="225" spans="1:16" ht="18" customHeight="1" x14ac:dyDescent="0.25">
      <c r="A225" s="36" t="str">
        <f t="shared" si="9"/>
        <v/>
      </c>
      <c r="B225" s="37"/>
      <c r="C225" s="38"/>
      <c r="D225" s="38"/>
      <c r="E225" s="38"/>
      <c r="F225" s="38"/>
      <c r="G225" s="38"/>
      <c r="H225" s="33" t="str">
        <f t="shared" si="10"/>
        <v/>
      </c>
      <c r="I225" s="34" t="str">
        <f t="shared" si="11"/>
        <v/>
      </c>
      <c r="J225" s="38"/>
      <c r="K225" s="38"/>
      <c r="L225" s="38"/>
      <c r="M225" s="38"/>
      <c r="N225" s="38"/>
      <c r="O225" s="38"/>
      <c r="P225" s="38"/>
    </row>
    <row r="226" spans="1:16" ht="18" customHeight="1" x14ac:dyDescent="0.25">
      <c r="A226" s="36" t="str">
        <f t="shared" si="9"/>
        <v/>
      </c>
      <c r="B226" s="37"/>
      <c r="C226" s="38"/>
      <c r="D226" s="38"/>
      <c r="E226" s="38"/>
      <c r="F226" s="38"/>
      <c r="G226" s="38"/>
      <c r="H226" s="33" t="str">
        <f t="shared" si="10"/>
        <v/>
      </c>
      <c r="I226" s="34" t="str">
        <f t="shared" si="11"/>
        <v/>
      </c>
      <c r="J226" s="38"/>
      <c r="K226" s="38"/>
      <c r="L226" s="38"/>
      <c r="M226" s="38"/>
      <c r="N226" s="38"/>
      <c r="O226" s="38"/>
      <c r="P226" s="38"/>
    </row>
    <row r="227" spans="1:16" ht="18" customHeight="1" x14ac:dyDescent="0.25">
      <c r="A227" s="36" t="str">
        <f t="shared" si="9"/>
        <v/>
      </c>
      <c r="B227" s="37"/>
      <c r="C227" s="38"/>
      <c r="D227" s="38"/>
      <c r="E227" s="38"/>
      <c r="F227" s="38"/>
      <c r="G227" s="38"/>
      <c r="H227" s="33" t="str">
        <f t="shared" si="10"/>
        <v/>
      </c>
      <c r="I227" s="34" t="str">
        <f t="shared" si="11"/>
        <v/>
      </c>
      <c r="J227" s="38"/>
      <c r="K227" s="38"/>
      <c r="L227" s="38"/>
      <c r="M227" s="38"/>
      <c r="N227" s="38"/>
      <c r="O227" s="38"/>
      <c r="P227" s="38"/>
    </row>
    <row r="228" spans="1:16" ht="18" customHeight="1" x14ac:dyDescent="0.25">
      <c r="A228" s="36" t="str">
        <f t="shared" si="9"/>
        <v/>
      </c>
      <c r="B228" s="37"/>
      <c r="C228" s="38"/>
      <c r="D228" s="38"/>
      <c r="E228" s="38"/>
      <c r="F228" s="38"/>
      <c r="G228" s="38"/>
      <c r="H228" s="33" t="str">
        <f t="shared" si="10"/>
        <v/>
      </c>
      <c r="I228" s="34" t="str">
        <f t="shared" si="11"/>
        <v/>
      </c>
      <c r="J228" s="38"/>
      <c r="K228" s="38"/>
      <c r="L228" s="38"/>
      <c r="M228" s="38"/>
      <c r="N228" s="38"/>
      <c r="O228" s="38"/>
      <c r="P228" s="38"/>
    </row>
    <row r="229" spans="1:16" ht="18" customHeight="1" x14ac:dyDescent="0.25">
      <c r="A229" s="36" t="str">
        <f t="shared" si="9"/>
        <v/>
      </c>
      <c r="B229" s="37"/>
      <c r="C229" s="38"/>
      <c r="D229" s="38"/>
      <c r="E229" s="38"/>
      <c r="F229" s="38"/>
      <c r="G229" s="38"/>
      <c r="H229" s="33" t="str">
        <f t="shared" si="10"/>
        <v/>
      </c>
      <c r="I229" s="34" t="str">
        <f t="shared" si="11"/>
        <v/>
      </c>
      <c r="J229" s="38"/>
      <c r="K229" s="38"/>
      <c r="L229" s="38"/>
      <c r="M229" s="38"/>
      <c r="N229" s="38"/>
      <c r="O229" s="38"/>
      <c r="P229" s="38"/>
    </row>
    <row r="230" spans="1:16" ht="18" customHeight="1" x14ac:dyDescent="0.25">
      <c r="A230" s="36" t="str">
        <f t="shared" si="9"/>
        <v/>
      </c>
      <c r="B230" s="37"/>
      <c r="C230" s="38"/>
      <c r="D230" s="38"/>
      <c r="E230" s="38"/>
      <c r="F230" s="38"/>
      <c r="G230" s="38"/>
      <c r="H230" s="33" t="str">
        <f t="shared" si="10"/>
        <v/>
      </c>
      <c r="I230" s="34" t="str">
        <f t="shared" si="11"/>
        <v/>
      </c>
      <c r="J230" s="38"/>
      <c r="K230" s="38"/>
      <c r="L230" s="38"/>
      <c r="M230" s="38"/>
      <c r="N230" s="38"/>
      <c r="O230" s="38"/>
      <c r="P230" s="38"/>
    </row>
    <row r="231" spans="1:16" ht="18" customHeight="1" x14ac:dyDescent="0.25">
      <c r="A231" s="36" t="str">
        <f t="shared" si="9"/>
        <v/>
      </c>
      <c r="B231" s="37"/>
      <c r="C231" s="38"/>
      <c r="D231" s="38"/>
      <c r="E231" s="38"/>
      <c r="F231" s="38"/>
      <c r="G231" s="38"/>
      <c r="H231" s="33" t="str">
        <f t="shared" si="10"/>
        <v/>
      </c>
      <c r="I231" s="34" t="str">
        <f t="shared" si="11"/>
        <v/>
      </c>
      <c r="J231" s="38"/>
      <c r="K231" s="38"/>
      <c r="L231" s="38"/>
      <c r="M231" s="38"/>
      <c r="N231" s="38"/>
      <c r="O231" s="38"/>
      <c r="P231" s="38"/>
    </row>
    <row r="232" spans="1:16" ht="18" customHeight="1" x14ac:dyDescent="0.25">
      <c r="A232" s="36" t="str">
        <f t="shared" si="9"/>
        <v/>
      </c>
      <c r="B232" s="37"/>
      <c r="C232" s="38"/>
      <c r="D232" s="38"/>
      <c r="E232" s="38"/>
      <c r="F232" s="38"/>
      <c r="G232" s="38"/>
      <c r="H232" s="33" t="str">
        <f t="shared" si="10"/>
        <v/>
      </c>
      <c r="I232" s="34" t="str">
        <f t="shared" si="11"/>
        <v/>
      </c>
      <c r="J232" s="38"/>
      <c r="K232" s="38"/>
      <c r="L232" s="38"/>
      <c r="M232" s="38"/>
      <c r="N232" s="38"/>
      <c r="O232" s="38"/>
      <c r="P232" s="38"/>
    </row>
    <row r="233" spans="1:16" ht="18" customHeight="1" x14ac:dyDescent="0.25">
      <c r="A233" s="36" t="str">
        <f t="shared" si="9"/>
        <v/>
      </c>
      <c r="B233" s="37"/>
      <c r="C233" s="38"/>
      <c r="D233" s="38"/>
      <c r="E233" s="38"/>
      <c r="F233" s="38"/>
      <c r="G233" s="38"/>
      <c r="H233" s="33" t="str">
        <f t="shared" si="10"/>
        <v/>
      </c>
      <c r="I233" s="34" t="str">
        <f t="shared" si="11"/>
        <v/>
      </c>
      <c r="J233" s="38"/>
      <c r="K233" s="38"/>
      <c r="L233" s="38"/>
      <c r="M233" s="38"/>
      <c r="N233" s="38"/>
      <c r="O233" s="38"/>
      <c r="P233" s="38"/>
    </row>
    <row r="234" spans="1:16" ht="18" customHeight="1" x14ac:dyDescent="0.25">
      <c r="A234" s="36" t="str">
        <f t="shared" si="9"/>
        <v/>
      </c>
      <c r="B234" s="37"/>
      <c r="C234" s="38"/>
      <c r="D234" s="38"/>
      <c r="E234" s="38"/>
      <c r="F234" s="38"/>
      <c r="G234" s="38"/>
      <c r="H234" s="33" t="str">
        <f t="shared" si="10"/>
        <v/>
      </c>
      <c r="I234" s="34" t="str">
        <f t="shared" si="11"/>
        <v/>
      </c>
      <c r="J234" s="38"/>
      <c r="K234" s="38"/>
      <c r="L234" s="38"/>
      <c r="M234" s="38"/>
      <c r="N234" s="38"/>
      <c r="O234" s="38"/>
      <c r="P234" s="38"/>
    </row>
    <row r="235" spans="1:16" ht="18" customHeight="1" x14ac:dyDescent="0.25">
      <c r="A235" s="36" t="str">
        <f t="shared" si="9"/>
        <v/>
      </c>
      <c r="B235" s="37"/>
      <c r="C235" s="38"/>
      <c r="D235" s="38"/>
      <c r="E235" s="38"/>
      <c r="F235" s="38"/>
      <c r="G235" s="38"/>
      <c r="H235" s="33" t="str">
        <f t="shared" si="10"/>
        <v/>
      </c>
      <c r="I235" s="34" t="str">
        <f t="shared" si="11"/>
        <v/>
      </c>
      <c r="J235" s="38"/>
      <c r="K235" s="38"/>
      <c r="L235" s="38"/>
      <c r="M235" s="38"/>
      <c r="N235" s="38"/>
      <c r="O235" s="38"/>
      <c r="P235" s="38"/>
    </row>
    <row r="236" spans="1:16" ht="18" customHeight="1" x14ac:dyDescent="0.25">
      <c r="A236" s="36" t="str">
        <f t="shared" si="9"/>
        <v/>
      </c>
      <c r="B236" s="37"/>
      <c r="C236" s="38"/>
      <c r="D236" s="38"/>
      <c r="E236" s="38"/>
      <c r="F236" s="38"/>
      <c r="G236" s="38"/>
      <c r="H236" s="33" t="str">
        <f t="shared" si="10"/>
        <v/>
      </c>
      <c r="I236" s="34" t="str">
        <f t="shared" si="11"/>
        <v/>
      </c>
      <c r="J236" s="38"/>
      <c r="K236" s="38"/>
      <c r="L236" s="38"/>
      <c r="M236" s="38"/>
      <c r="N236" s="38"/>
      <c r="O236" s="38"/>
      <c r="P236" s="38"/>
    </row>
    <row r="237" spans="1:16" ht="18" customHeight="1" x14ac:dyDescent="0.25">
      <c r="A237" s="36" t="str">
        <f t="shared" si="9"/>
        <v/>
      </c>
      <c r="B237" s="37"/>
      <c r="C237" s="38"/>
      <c r="D237" s="38"/>
      <c r="E237" s="38"/>
      <c r="F237" s="38"/>
      <c r="G237" s="38"/>
      <c r="H237" s="33" t="str">
        <f t="shared" si="10"/>
        <v/>
      </c>
      <c r="I237" s="34" t="str">
        <f t="shared" si="11"/>
        <v/>
      </c>
      <c r="J237" s="38"/>
      <c r="K237" s="38"/>
      <c r="L237" s="38"/>
      <c r="M237" s="38"/>
      <c r="N237" s="38"/>
      <c r="O237" s="38"/>
      <c r="P237" s="38"/>
    </row>
    <row r="238" spans="1:16" ht="18" customHeight="1" x14ac:dyDescent="0.25">
      <c r="A238" s="36" t="str">
        <f t="shared" si="9"/>
        <v/>
      </c>
      <c r="B238" s="37"/>
      <c r="C238" s="38"/>
      <c r="D238" s="38"/>
      <c r="E238" s="38"/>
      <c r="F238" s="38"/>
      <c r="G238" s="38"/>
      <c r="H238" s="33" t="str">
        <f t="shared" si="10"/>
        <v/>
      </c>
      <c r="I238" s="34" t="str">
        <f t="shared" si="11"/>
        <v/>
      </c>
      <c r="J238" s="38"/>
      <c r="K238" s="38"/>
      <c r="L238" s="38"/>
      <c r="M238" s="38"/>
      <c r="N238" s="38"/>
      <c r="O238" s="38"/>
      <c r="P238" s="38"/>
    </row>
    <row r="239" spans="1:16" ht="18" customHeight="1" x14ac:dyDescent="0.25">
      <c r="A239" s="36" t="str">
        <f t="shared" si="9"/>
        <v/>
      </c>
      <c r="B239" s="37"/>
      <c r="C239" s="38"/>
      <c r="D239" s="38"/>
      <c r="E239" s="38"/>
      <c r="F239" s="38"/>
      <c r="G239" s="38"/>
      <c r="H239" s="33" t="str">
        <f t="shared" si="10"/>
        <v/>
      </c>
      <c r="I239" s="34" t="str">
        <f t="shared" si="11"/>
        <v/>
      </c>
      <c r="J239" s="38"/>
      <c r="K239" s="38"/>
      <c r="L239" s="38"/>
      <c r="M239" s="38"/>
      <c r="N239" s="38"/>
      <c r="O239" s="38"/>
      <c r="P239" s="38"/>
    </row>
    <row r="240" spans="1:16" ht="18" customHeight="1" x14ac:dyDescent="0.25">
      <c r="A240" s="36" t="str">
        <f t="shared" si="9"/>
        <v/>
      </c>
      <c r="B240" s="37"/>
      <c r="C240" s="38"/>
      <c r="D240" s="38"/>
      <c r="E240" s="38"/>
      <c r="F240" s="38"/>
      <c r="G240" s="38"/>
      <c r="H240" s="33" t="str">
        <f t="shared" si="10"/>
        <v/>
      </c>
      <c r="I240" s="34" t="str">
        <f t="shared" si="11"/>
        <v/>
      </c>
      <c r="J240" s="38"/>
      <c r="K240" s="38"/>
      <c r="L240" s="38"/>
      <c r="M240" s="38"/>
      <c r="N240" s="38"/>
      <c r="O240" s="38"/>
      <c r="P240" s="38"/>
    </row>
    <row r="241" spans="1:16" ht="18" customHeight="1" x14ac:dyDescent="0.25">
      <c r="A241" s="36" t="str">
        <f t="shared" si="9"/>
        <v/>
      </c>
      <c r="B241" s="37"/>
      <c r="C241" s="38"/>
      <c r="D241" s="38"/>
      <c r="E241" s="38"/>
      <c r="F241" s="38"/>
      <c r="G241" s="38"/>
      <c r="H241" s="33" t="str">
        <f t="shared" si="10"/>
        <v/>
      </c>
      <c r="I241" s="34" t="str">
        <f t="shared" si="11"/>
        <v/>
      </c>
      <c r="J241" s="38"/>
      <c r="K241" s="38"/>
      <c r="L241" s="38"/>
      <c r="M241" s="38"/>
      <c r="N241" s="38"/>
      <c r="O241" s="38"/>
      <c r="P241" s="38"/>
    </row>
    <row r="242" spans="1:16" ht="18" customHeight="1" x14ac:dyDescent="0.25">
      <c r="A242" s="36" t="str">
        <f t="shared" si="9"/>
        <v/>
      </c>
      <c r="B242" s="37"/>
      <c r="C242" s="38"/>
      <c r="D242" s="38"/>
      <c r="E242" s="38"/>
      <c r="F242" s="38"/>
      <c r="G242" s="38"/>
      <c r="H242" s="33" t="str">
        <f t="shared" si="10"/>
        <v/>
      </c>
      <c r="I242" s="34" t="str">
        <f t="shared" si="11"/>
        <v/>
      </c>
      <c r="J242" s="38"/>
      <c r="K242" s="38"/>
      <c r="L242" s="38"/>
      <c r="M242" s="38"/>
      <c r="N242" s="38"/>
      <c r="O242" s="38"/>
      <c r="P242" s="38"/>
    </row>
    <row r="243" spans="1:16" ht="18" customHeight="1" x14ac:dyDescent="0.25">
      <c r="A243" s="36" t="str">
        <f t="shared" si="9"/>
        <v/>
      </c>
      <c r="B243" s="37"/>
      <c r="C243" s="38"/>
      <c r="D243" s="38"/>
      <c r="E243" s="38"/>
      <c r="F243" s="38"/>
      <c r="G243" s="38"/>
      <c r="H243" s="33" t="str">
        <f t="shared" si="10"/>
        <v/>
      </c>
      <c r="I243" s="34" t="str">
        <f t="shared" si="11"/>
        <v/>
      </c>
      <c r="J243" s="38"/>
      <c r="K243" s="38"/>
      <c r="L243" s="38"/>
      <c r="M243" s="38"/>
      <c r="N243" s="38"/>
      <c r="O243" s="38"/>
      <c r="P243" s="38"/>
    </row>
    <row r="244" spans="1:16" ht="18" customHeight="1" x14ac:dyDescent="0.25">
      <c r="A244" s="36" t="str">
        <f t="shared" si="9"/>
        <v/>
      </c>
      <c r="B244" s="37"/>
      <c r="C244" s="38"/>
      <c r="D244" s="38"/>
      <c r="E244" s="38"/>
      <c r="F244" s="38"/>
      <c r="G244" s="38"/>
      <c r="H244" s="33" t="str">
        <f t="shared" si="10"/>
        <v/>
      </c>
      <c r="I244" s="34" t="str">
        <f t="shared" si="11"/>
        <v/>
      </c>
      <c r="J244" s="38"/>
      <c r="K244" s="38"/>
      <c r="L244" s="38"/>
      <c r="M244" s="38"/>
      <c r="N244" s="38"/>
      <c r="O244" s="38"/>
      <c r="P244" s="38"/>
    </row>
    <row r="245" spans="1:16" ht="18" customHeight="1" x14ac:dyDescent="0.25">
      <c r="A245" s="36" t="str">
        <f t="shared" si="9"/>
        <v/>
      </c>
      <c r="B245" s="37"/>
      <c r="C245" s="38"/>
      <c r="D245" s="38"/>
      <c r="E245" s="38"/>
      <c r="F245" s="38"/>
      <c r="G245" s="38"/>
      <c r="H245" s="33" t="str">
        <f t="shared" si="10"/>
        <v/>
      </c>
      <c r="I245" s="34" t="str">
        <f t="shared" si="11"/>
        <v/>
      </c>
      <c r="J245" s="38"/>
      <c r="K245" s="38"/>
      <c r="L245" s="38"/>
      <c r="M245" s="38"/>
      <c r="N245" s="38"/>
      <c r="O245" s="38"/>
      <c r="P245" s="38"/>
    </row>
    <row r="246" spans="1:16" ht="18" customHeight="1" x14ac:dyDescent="0.25">
      <c r="A246" s="36" t="str">
        <f t="shared" si="9"/>
        <v/>
      </c>
      <c r="B246" s="37"/>
      <c r="C246" s="38"/>
      <c r="D246" s="38"/>
      <c r="E246" s="38"/>
      <c r="F246" s="38"/>
      <c r="G246" s="38"/>
      <c r="H246" s="33" t="str">
        <f t="shared" si="10"/>
        <v/>
      </c>
      <c r="I246" s="34" t="str">
        <f t="shared" si="11"/>
        <v/>
      </c>
      <c r="J246" s="38"/>
      <c r="K246" s="38"/>
      <c r="L246" s="38"/>
      <c r="M246" s="38"/>
      <c r="N246" s="38"/>
      <c r="O246" s="38"/>
      <c r="P246" s="38"/>
    </row>
    <row r="247" spans="1:16" ht="18" customHeight="1" x14ac:dyDescent="0.25">
      <c r="A247" s="36" t="str">
        <f t="shared" si="9"/>
        <v/>
      </c>
      <c r="B247" s="37"/>
      <c r="C247" s="38"/>
      <c r="D247" s="38"/>
      <c r="E247" s="38"/>
      <c r="F247" s="38"/>
      <c r="G247" s="38"/>
      <c r="H247" s="33" t="str">
        <f t="shared" si="10"/>
        <v/>
      </c>
      <c r="I247" s="34" t="str">
        <f t="shared" si="11"/>
        <v/>
      </c>
      <c r="J247" s="38"/>
      <c r="K247" s="38"/>
      <c r="L247" s="38"/>
      <c r="M247" s="38"/>
      <c r="N247" s="38"/>
      <c r="O247" s="38"/>
      <c r="P247" s="38"/>
    </row>
    <row r="248" spans="1:16" ht="18" customHeight="1" x14ac:dyDescent="0.25">
      <c r="A248" s="36" t="str">
        <f t="shared" si="9"/>
        <v/>
      </c>
      <c r="B248" s="37"/>
      <c r="C248" s="38"/>
      <c r="D248" s="38"/>
      <c r="E248" s="38"/>
      <c r="F248" s="38"/>
      <c r="G248" s="38"/>
      <c r="H248" s="33" t="str">
        <f t="shared" si="10"/>
        <v/>
      </c>
      <c r="I248" s="34" t="str">
        <f t="shared" si="11"/>
        <v/>
      </c>
      <c r="J248" s="38"/>
      <c r="K248" s="38"/>
      <c r="L248" s="38"/>
      <c r="M248" s="38"/>
      <c r="N248" s="38"/>
      <c r="O248" s="38"/>
      <c r="P248" s="38"/>
    </row>
    <row r="249" spans="1:16" ht="18" customHeight="1" x14ac:dyDescent="0.25">
      <c r="A249" s="36" t="str">
        <f t="shared" si="9"/>
        <v/>
      </c>
      <c r="B249" s="37"/>
      <c r="C249" s="38"/>
      <c r="D249" s="38"/>
      <c r="E249" s="38"/>
      <c r="F249" s="38"/>
      <c r="G249" s="38"/>
      <c r="H249" s="33" t="str">
        <f t="shared" si="10"/>
        <v/>
      </c>
      <c r="I249" s="34" t="str">
        <f t="shared" si="11"/>
        <v/>
      </c>
      <c r="J249" s="38"/>
      <c r="K249" s="38"/>
      <c r="L249" s="38"/>
      <c r="M249" s="38"/>
      <c r="N249" s="38"/>
      <c r="O249" s="38"/>
      <c r="P249" s="38"/>
    </row>
    <row r="250" spans="1:16" ht="18" customHeight="1" x14ac:dyDescent="0.25">
      <c r="A250" s="36" t="str">
        <f t="shared" si="9"/>
        <v/>
      </c>
      <c r="B250" s="37"/>
      <c r="C250" s="38"/>
      <c r="D250" s="38"/>
      <c r="E250" s="38"/>
      <c r="F250" s="38"/>
      <c r="G250" s="38"/>
      <c r="H250" s="33" t="str">
        <f t="shared" si="10"/>
        <v/>
      </c>
      <c r="I250" s="34" t="str">
        <f t="shared" si="11"/>
        <v/>
      </c>
      <c r="J250" s="38"/>
      <c r="K250" s="38"/>
      <c r="L250" s="38"/>
      <c r="M250" s="38"/>
      <c r="N250" s="38"/>
      <c r="O250" s="38"/>
      <c r="P250" s="38"/>
    </row>
    <row r="251" spans="1:16" ht="18" customHeight="1" x14ac:dyDescent="0.25">
      <c r="A251" s="36" t="str">
        <f t="shared" si="9"/>
        <v/>
      </c>
      <c r="B251" s="37"/>
      <c r="C251" s="38"/>
      <c r="D251" s="38"/>
      <c r="E251" s="38"/>
      <c r="F251" s="38"/>
      <c r="G251" s="38"/>
      <c r="H251" s="33" t="str">
        <f t="shared" si="10"/>
        <v/>
      </c>
      <c r="I251" s="34" t="str">
        <f t="shared" si="11"/>
        <v/>
      </c>
      <c r="J251" s="38"/>
      <c r="K251" s="38"/>
      <c r="L251" s="38"/>
      <c r="M251" s="38"/>
      <c r="N251" s="38"/>
      <c r="O251" s="38"/>
      <c r="P251" s="38"/>
    </row>
    <row r="252" spans="1:16" ht="18" customHeight="1" x14ac:dyDescent="0.25">
      <c r="A252" s="36" t="str">
        <f t="shared" si="9"/>
        <v/>
      </c>
      <c r="B252" s="37"/>
      <c r="C252" s="38"/>
      <c r="D252" s="38"/>
      <c r="E252" s="38"/>
      <c r="F252" s="38"/>
      <c r="G252" s="38"/>
      <c r="H252" s="33" t="str">
        <f t="shared" si="10"/>
        <v/>
      </c>
      <c r="I252" s="34" t="str">
        <f t="shared" si="11"/>
        <v/>
      </c>
      <c r="J252" s="38"/>
      <c r="K252" s="38"/>
      <c r="L252" s="38"/>
      <c r="M252" s="38"/>
      <c r="N252" s="38"/>
      <c r="O252" s="38"/>
      <c r="P252" s="38"/>
    </row>
    <row r="253" spans="1:16" ht="18" customHeight="1" x14ac:dyDescent="0.25">
      <c r="A253" s="36" t="str">
        <f t="shared" si="9"/>
        <v/>
      </c>
      <c r="B253" s="37"/>
      <c r="C253" s="38"/>
      <c r="D253" s="38"/>
      <c r="E253" s="38"/>
      <c r="F253" s="38"/>
      <c r="G253" s="38"/>
      <c r="H253" s="33" t="str">
        <f t="shared" si="10"/>
        <v/>
      </c>
      <c r="I253" s="34" t="str">
        <f t="shared" si="11"/>
        <v/>
      </c>
      <c r="J253" s="38"/>
      <c r="K253" s="38"/>
      <c r="L253" s="38"/>
      <c r="M253" s="38"/>
      <c r="N253" s="38"/>
      <c r="O253" s="38"/>
      <c r="P253" s="38"/>
    </row>
    <row r="254" spans="1:16" ht="18" customHeight="1" x14ac:dyDescent="0.25">
      <c r="A254" s="36" t="str">
        <f t="shared" si="9"/>
        <v/>
      </c>
      <c r="B254" s="37"/>
      <c r="C254" s="38"/>
      <c r="D254" s="38"/>
      <c r="E254" s="38"/>
      <c r="F254" s="38"/>
      <c r="G254" s="38"/>
      <c r="H254" s="33" t="str">
        <f t="shared" si="10"/>
        <v/>
      </c>
      <c r="I254" s="34" t="str">
        <f t="shared" si="11"/>
        <v/>
      </c>
      <c r="J254" s="38"/>
      <c r="K254" s="38"/>
      <c r="L254" s="38"/>
      <c r="M254" s="38"/>
      <c r="N254" s="38"/>
      <c r="O254" s="38"/>
      <c r="P254" s="38"/>
    </row>
    <row r="255" spans="1:16" ht="18" customHeight="1" x14ac:dyDescent="0.25">
      <c r="A255" s="36" t="str">
        <f t="shared" si="9"/>
        <v/>
      </c>
      <c r="B255" s="37"/>
      <c r="C255" s="38"/>
      <c r="D255" s="38"/>
      <c r="E255" s="38"/>
      <c r="F255" s="38"/>
      <c r="G255" s="38"/>
      <c r="H255" s="33" t="str">
        <f t="shared" si="10"/>
        <v/>
      </c>
      <c r="I255" s="34" t="str">
        <f t="shared" si="11"/>
        <v/>
      </c>
      <c r="J255" s="38"/>
      <c r="K255" s="38"/>
      <c r="L255" s="38"/>
      <c r="M255" s="38"/>
      <c r="N255" s="38"/>
      <c r="O255" s="38"/>
      <c r="P255" s="38"/>
    </row>
    <row r="256" spans="1:16" ht="18" customHeight="1" x14ac:dyDescent="0.25">
      <c r="A256" s="36" t="str">
        <f t="shared" si="9"/>
        <v/>
      </c>
      <c r="B256" s="37"/>
      <c r="C256" s="38"/>
      <c r="D256" s="38"/>
      <c r="E256" s="38"/>
      <c r="F256" s="38"/>
      <c r="G256" s="38"/>
      <c r="H256" s="33" t="str">
        <f t="shared" si="10"/>
        <v/>
      </c>
      <c r="I256" s="34" t="str">
        <f t="shared" si="11"/>
        <v/>
      </c>
      <c r="J256" s="38"/>
      <c r="K256" s="38"/>
      <c r="L256" s="38"/>
      <c r="M256" s="38"/>
      <c r="N256" s="38"/>
      <c r="O256" s="38"/>
      <c r="P256" s="38"/>
    </row>
    <row r="257" spans="1:16" ht="18" customHeight="1" x14ac:dyDescent="0.25">
      <c r="A257" s="36" t="str">
        <f t="shared" si="9"/>
        <v/>
      </c>
      <c r="B257" s="37"/>
      <c r="C257" s="38"/>
      <c r="D257" s="38"/>
      <c r="E257" s="38"/>
      <c r="F257" s="38"/>
      <c r="G257" s="38"/>
      <c r="H257" s="33" t="str">
        <f t="shared" si="10"/>
        <v/>
      </c>
      <c r="I257" s="34" t="str">
        <f t="shared" si="11"/>
        <v/>
      </c>
      <c r="J257" s="38"/>
      <c r="K257" s="38"/>
      <c r="L257" s="38"/>
      <c r="M257" s="38"/>
      <c r="N257" s="38"/>
      <c r="O257" s="38"/>
      <c r="P257" s="38"/>
    </row>
    <row r="258" spans="1:16" ht="18" customHeight="1" x14ac:dyDescent="0.25">
      <c r="A258" s="36" t="str">
        <f t="shared" si="9"/>
        <v/>
      </c>
      <c r="B258" s="37"/>
      <c r="C258" s="38"/>
      <c r="D258" s="38"/>
      <c r="E258" s="38"/>
      <c r="F258" s="38"/>
      <c r="G258" s="38"/>
      <c r="H258" s="33" t="str">
        <f t="shared" si="10"/>
        <v/>
      </c>
      <c r="I258" s="34" t="str">
        <f t="shared" si="11"/>
        <v/>
      </c>
      <c r="J258" s="38"/>
      <c r="K258" s="38"/>
      <c r="L258" s="38"/>
      <c r="M258" s="38"/>
      <c r="N258" s="38"/>
      <c r="O258" s="38"/>
      <c r="P258" s="38"/>
    </row>
    <row r="259" spans="1:16" ht="18" customHeight="1" x14ac:dyDescent="0.25">
      <c r="A259" s="36" t="str">
        <f t="shared" si="9"/>
        <v/>
      </c>
      <c r="B259" s="37"/>
      <c r="C259" s="38"/>
      <c r="D259" s="38"/>
      <c r="E259" s="38"/>
      <c r="F259" s="38"/>
      <c r="G259" s="38"/>
      <c r="H259" s="33" t="str">
        <f t="shared" si="10"/>
        <v/>
      </c>
      <c r="I259" s="34" t="str">
        <f t="shared" si="11"/>
        <v/>
      </c>
      <c r="J259" s="38"/>
      <c r="K259" s="38"/>
      <c r="L259" s="38"/>
      <c r="M259" s="38"/>
      <c r="N259" s="38"/>
      <c r="O259" s="38"/>
      <c r="P259" s="38"/>
    </row>
    <row r="260" spans="1:16" ht="18" customHeight="1" x14ac:dyDescent="0.25">
      <c r="A260" s="36" t="str">
        <f t="shared" si="9"/>
        <v/>
      </c>
      <c r="B260" s="37"/>
      <c r="C260" s="38"/>
      <c r="D260" s="38"/>
      <c r="E260" s="38"/>
      <c r="F260" s="38"/>
      <c r="G260" s="38"/>
      <c r="H260" s="33" t="str">
        <f t="shared" si="10"/>
        <v/>
      </c>
      <c r="I260" s="34" t="str">
        <f t="shared" si="11"/>
        <v/>
      </c>
      <c r="J260" s="38"/>
      <c r="K260" s="38"/>
      <c r="L260" s="38"/>
      <c r="M260" s="38"/>
      <c r="N260" s="38"/>
      <c r="O260" s="38"/>
      <c r="P260" s="38"/>
    </row>
    <row r="261" spans="1:16" ht="18" customHeight="1" x14ac:dyDescent="0.25">
      <c r="A261" s="36" t="str">
        <f t="shared" ref="A261:A324" si="12">IF(C261&lt;&gt;"",ROW()-4,"")</f>
        <v/>
      </c>
      <c r="B261" s="37"/>
      <c r="C261" s="38"/>
      <c r="D261" s="38"/>
      <c r="E261" s="38"/>
      <c r="F261" s="38"/>
      <c r="G261" s="38"/>
      <c r="H261" s="33" t="str">
        <f t="shared" ref="H261:H324" si="13">IF(AND(F261&lt;&gt;"",G261&lt;&gt;""),MAX(0,IF(G261&lt;F261,(G261+1-F261)*1440,(G261-F261)*1440)),"")</f>
        <v/>
      </c>
      <c r="I261" s="34" t="str">
        <f t="shared" ref="I261:I324" si="14">IF(H261&lt;&gt;"",H261/60,"")</f>
        <v/>
      </c>
      <c r="J261" s="38"/>
      <c r="K261" s="38"/>
      <c r="L261" s="38"/>
      <c r="M261" s="38"/>
      <c r="N261" s="38"/>
      <c r="O261" s="38"/>
      <c r="P261" s="38"/>
    </row>
    <row r="262" spans="1:16" ht="18" customHeight="1" x14ac:dyDescent="0.25">
      <c r="A262" s="36" t="str">
        <f t="shared" si="12"/>
        <v/>
      </c>
      <c r="B262" s="37"/>
      <c r="C262" s="38"/>
      <c r="D262" s="38"/>
      <c r="E262" s="38"/>
      <c r="F262" s="38"/>
      <c r="G262" s="38"/>
      <c r="H262" s="33" t="str">
        <f t="shared" si="13"/>
        <v/>
      </c>
      <c r="I262" s="34" t="str">
        <f t="shared" si="14"/>
        <v/>
      </c>
      <c r="J262" s="38"/>
      <c r="K262" s="38"/>
      <c r="L262" s="38"/>
      <c r="M262" s="38"/>
      <c r="N262" s="38"/>
      <c r="O262" s="38"/>
      <c r="P262" s="38"/>
    </row>
    <row r="263" spans="1:16" ht="18" customHeight="1" x14ac:dyDescent="0.25">
      <c r="A263" s="36" t="str">
        <f t="shared" si="12"/>
        <v/>
      </c>
      <c r="B263" s="37"/>
      <c r="C263" s="38"/>
      <c r="D263" s="38"/>
      <c r="E263" s="38"/>
      <c r="F263" s="38"/>
      <c r="G263" s="38"/>
      <c r="H263" s="33" t="str">
        <f t="shared" si="13"/>
        <v/>
      </c>
      <c r="I263" s="34" t="str">
        <f t="shared" si="14"/>
        <v/>
      </c>
      <c r="J263" s="38"/>
      <c r="K263" s="38"/>
      <c r="L263" s="38"/>
      <c r="M263" s="38"/>
      <c r="N263" s="38"/>
      <c r="O263" s="38"/>
      <c r="P263" s="38"/>
    </row>
    <row r="264" spans="1:16" ht="18" customHeight="1" x14ac:dyDescent="0.25">
      <c r="A264" s="36" t="str">
        <f t="shared" si="12"/>
        <v/>
      </c>
      <c r="B264" s="37"/>
      <c r="C264" s="38"/>
      <c r="D264" s="38"/>
      <c r="E264" s="38"/>
      <c r="F264" s="38"/>
      <c r="G264" s="38"/>
      <c r="H264" s="33" t="str">
        <f t="shared" si="13"/>
        <v/>
      </c>
      <c r="I264" s="34" t="str">
        <f t="shared" si="14"/>
        <v/>
      </c>
      <c r="J264" s="38"/>
      <c r="K264" s="38"/>
      <c r="L264" s="38"/>
      <c r="M264" s="38"/>
      <c r="N264" s="38"/>
      <c r="O264" s="38"/>
      <c r="P264" s="38"/>
    </row>
    <row r="265" spans="1:16" ht="18" customHeight="1" x14ac:dyDescent="0.25">
      <c r="A265" s="36" t="str">
        <f t="shared" si="12"/>
        <v/>
      </c>
      <c r="B265" s="37"/>
      <c r="C265" s="38"/>
      <c r="D265" s="38"/>
      <c r="E265" s="38"/>
      <c r="F265" s="38"/>
      <c r="G265" s="38"/>
      <c r="H265" s="33" t="str">
        <f t="shared" si="13"/>
        <v/>
      </c>
      <c r="I265" s="34" t="str">
        <f t="shared" si="14"/>
        <v/>
      </c>
      <c r="J265" s="38"/>
      <c r="K265" s="38"/>
      <c r="L265" s="38"/>
      <c r="M265" s="38"/>
      <c r="N265" s="38"/>
      <c r="O265" s="38"/>
      <c r="P265" s="38"/>
    </row>
    <row r="266" spans="1:16" ht="18" customHeight="1" x14ac:dyDescent="0.25">
      <c r="A266" s="36" t="str">
        <f t="shared" si="12"/>
        <v/>
      </c>
      <c r="B266" s="37"/>
      <c r="C266" s="38"/>
      <c r="D266" s="38"/>
      <c r="E266" s="38"/>
      <c r="F266" s="38"/>
      <c r="G266" s="38"/>
      <c r="H266" s="33" t="str">
        <f t="shared" si="13"/>
        <v/>
      </c>
      <c r="I266" s="34" t="str">
        <f t="shared" si="14"/>
        <v/>
      </c>
      <c r="J266" s="38"/>
      <c r="K266" s="38"/>
      <c r="L266" s="38"/>
      <c r="M266" s="38"/>
      <c r="N266" s="38"/>
      <c r="O266" s="38"/>
      <c r="P266" s="38"/>
    </row>
    <row r="267" spans="1:16" ht="18" customHeight="1" x14ac:dyDescent="0.25">
      <c r="A267" s="36" t="str">
        <f t="shared" si="12"/>
        <v/>
      </c>
      <c r="B267" s="37"/>
      <c r="C267" s="38"/>
      <c r="D267" s="38"/>
      <c r="E267" s="38"/>
      <c r="F267" s="38"/>
      <c r="G267" s="38"/>
      <c r="H267" s="33" t="str">
        <f t="shared" si="13"/>
        <v/>
      </c>
      <c r="I267" s="34" t="str">
        <f t="shared" si="14"/>
        <v/>
      </c>
      <c r="J267" s="38"/>
      <c r="K267" s="38"/>
      <c r="L267" s="38"/>
      <c r="M267" s="38"/>
      <c r="N267" s="38"/>
      <c r="O267" s="38"/>
      <c r="P267" s="38"/>
    </row>
    <row r="268" spans="1:16" ht="18" customHeight="1" x14ac:dyDescent="0.25">
      <c r="A268" s="36" t="str">
        <f t="shared" si="12"/>
        <v/>
      </c>
      <c r="B268" s="37"/>
      <c r="C268" s="38"/>
      <c r="D268" s="38"/>
      <c r="E268" s="38"/>
      <c r="F268" s="38"/>
      <c r="G268" s="38"/>
      <c r="H268" s="33" t="str">
        <f t="shared" si="13"/>
        <v/>
      </c>
      <c r="I268" s="34" t="str">
        <f t="shared" si="14"/>
        <v/>
      </c>
      <c r="J268" s="38"/>
      <c r="K268" s="38"/>
      <c r="L268" s="38"/>
      <c r="M268" s="38"/>
      <c r="N268" s="38"/>
      <c r="O268" s="38"/>
      <c r="P268" s="38"/>
    </row>
    <row r="269" spans="1:16" ht="18" customHeight="1" x14ac:dyDescent="0.25">
      <c r="A269" s="36" t="str">
        <f t="shared" si="12"/>
        <v/>
      </c>
      <c r="B269" s="37"/>
      <c r="C269" s="38"/>
      <c r="D269" s="38"/>
      <c r="E269" s="38"/>
      <c r="F269" s="38"/>
      <c r="G269" s="38"/>
      <c r="H269" s="33" t="str">
        <f t="shared" si="13"/>
        <v/>
      </c>
      <c r="I269" s="34" t="str">
        <f t="shared" si="14"/>
        <v/>
      </c>
      <c r="J269" s="38"/>
      <c r="K269" s="38"/>
      <c r="L269" s="38"/>
      <c r="M269" s="38"/>
      <c r="N269" s="38"/>
      <c r="O269" s="38"/>
      <c r="P269" s="38"/>
    </row>
    <row r="270" spans="1:16" ht="18" customHeight="1" x14ac:dyDescent="0.25">
      <c r="A270" s="36" t="str">
        <f t="shared" si="12"/>
        <v/>
      </c>
      <c r="B270" s="37"/>
      <c r="C270" s="38"/>
      <c r="D270" s="38"/>
      <c r="E270" s="38"/>
      <c r="F270" s="38"/>
      <c r="G270" s="38"/>
      <c r="H270" s="33" t="str">
        <f t="shared" si="13"/>
        <v/>
      </c>
      <c r="I270" s="34" t="str">
        <f t="shared" si="14"/>
        <v/>
      </c>
      <c r="J270" s="38"/>
      <c r="K270" s="38"/>
      <c r="L270" s="38"/>
      <c r="M270" s="38"/>
      <c r="N270" s="38"/>
      <c r="O270" s="38"/>
      <c r="P270" s="38"/>
    </row>
    <row r="271" spans="1:16" ht="18" customHeight="1" x14ac:dyDescent="0.25">
      <c r="A271" s="36" t="str">
        <f t="shared" si="12"/>
        <v/>
      </c>
      <c r="B271" s="37"/>
      <c r="C271" s="38"/>
      <c r="D271" s="38"/>
      <c r="E271" s="38"/>
      <c r="F271" s="38"/>
      <c r="G271" s="38"/>
      <c r="H271" s="33" t="str">
        <f t="shared" si="13"/>
        <v/>
      </c>
      <c r="I271" s="34" t="str">
        <f t="shared" si="14"/>
        <v/>
      </c>
      <c r="J271" s="38"/>
      <c r="K271" s="38"/>
      <c r="L271" s="38"/>
      <c r="M271" s="38"/>
      <c r="N271" s="38"/>
      <c r="O271" s="38"/>
      <c r="P271" s="38"/>
    </row>
    <row r="272" spans="1:16" ht="18" customHeight="1" x14ac:dyDescent="0.25">
      <c r="A272" s="36" t="str">
        <f t="shared" si="12"/>
        <v/>
      </c>
      <c r="B272" s="37"/>
      <c r="C272" s="38"/>
      <c r="D272" s="38"/>
      <c r="E272" s="38"/>
      <c r="F272" s="38"/>
      <c r="G272" s="38"/>
      <c r="H272" s="33" t="str">
        <f t="shared" si="13"/>
        <v/>
      </c>
      <c r="I272" s="34" t="str">
        <f t="shared" si="14"/>
        <v/>
      </c>
      <c r="J272" s="38"/>
      <c r="K272" s="38"/>
      <c r="L272" s="38"/>
      <c r="M272" s="38"/>
      <c r="N272" s="38"/>
      <c r="O272" s="38"/>
      <c r="P272" s="38"/>
    </row>
    <row r="273" spans="1:16" ht="18" customHeight="1" x14ac:dyDescent="0.25">
      <c r="A273" s="36" t="str">
        <f t="shared" si="12"/>
        <v/>
      </c>
      <c r="B273" s="37"/>
      <c r="C273" s="38"/>
      <c r="D273" s="38"/>
      <c r="E273" s="38"/>
      <c r="F273" s="38"/>
      <c r="G273" s="38"/>
      <c r="H273" s="33" t="str">
        <f t="shared" si="13"/>
        <v/>
      </c>
      <c r="I273" s="34" t="str">
        <f t="shared" si="14"/>
        <v/>
      </c>
      <c r="J273" s="38"/>
      <c r="K273" s="38"/>
      <c r="L273" s="38"/>
      <c r="M273" s="38"/>
      <c r="N273" s="38"/>
      <c r="O273" s="38"/>
      <c r="P273" s="38"/>
    </row>
    <row r="274" spans="1:16" ht="18" customHeight="1" x14ac:dyDescent="0.25">
      <c r="A274" s="36" t="str">
        <f t="shared" si="12"/>
        <v/>
      </c>
      <c r="B274" s="37"/>
      <c r="C274" s="38"/>
      <c r="D274" s="38"/>
      <c r="E274" s="38"/>
      <c r="F274" s="38"/>
      <c r="G274" s="38"/>
      <c r="H274" s="33" t="str">
        <f t="shared" si="13"/>
        <v/>
      </c>
      <c r="I274" s="34" t="str">
        <f t="shared" si="14"/>
        <v/>
      </c>
      <c r="J274" s="38"/>
      <c r="K274" s="38"/>
      <c r="L274" s="38"/>
      <c r="M274" s="38"/>
      <c r="N274" s="38"/>
      <c r="O274" s="38"/>
      <c r="P274" s="38"/>
    </row>
    <row r="275" spans="1:16" ht="18" customHeight="1" x14ac:dyDescent="0.25">
      <c r="A275" s="36" t="str">
        <f t="shared" si="12"/>
        <v/>
      </c>
      <c r="B275" s="37"/>
      <c r="C275" s="38"/>
      <c r="D275" s="38"/>
      <c r="E275" s="38"/>
      <c r="F275" s="38"/>
      <c r="G275" s="38"/>
      <c r="H275" s="33" t="str">
        <f t="shared" si="13"/>
        <v/>
      </c>
      <c r="I275" s="34" t="str">
        <f t="shared" si="14"/>
        <v/>
      </c>
      <c r="J275" s="38"/>
      <c r="K275" s="38"/>
      <c r="L275" s="38"/>
      <c r="M275" s="38"/>
      <c r="N275" s="38"/>
      <c r="O275" s="38"/>
      <c r="P275" s="38"/>
    </row>
    <row r="276" spans="1:16" ht="18" customHeight="1" x14ac:dyDescent="0.25">
      <c r="A276" s="36" t="str">
        <f t="shared" si="12"/>
        <v/>
      </c>
      <c r="B276" s="37"/>
      <c r="C276" s="38"/>
      <c r="D276" s="38"/>
      <c r="E276" s="38"/>
      <c r="F276" s="38"/>
      <c r="G276" s="38"/>
      <c r="H276" s="33" t="str">
        <f t="shared" si="13"/>
        <v/>
      </c>
      <c r="I276" s="34" t="str">
        <f t="shared" si="14"/>
        <v/>
      </c>
      <c r="J276" s="38"/>
      <c r="K276" s="38"/>
      <c r="L276" s="38"/>
      <c r="M276" s="38"/>
      <c r="N276" s="38"/>
      <c r="O276" s="38"/>
      <c r="P276" s="38"/>
    </row>
    <row r="277" spans="1:16" ht="18" customHeight="1" x14ac:dyDescent="0.25">
      <c r="A277" s="36" t="str">
        <f t="shared" si="12"/>
        <v/>
      </c>
      <c r="B277" s="37"/>
      <c r="C277" s="38"/>
      <c r="D277" s="38"/>
      <c r="E277" s="38"/>
      <c r="F277" s="38"/>
      <c r="G277" s="38"/>
      <c r="H277" s="33" t="str">
        <f t="shared" si="13"/>
        <v/>
      </c>
      <c r="I277" s="34" t="str">
        <f t="shared" si="14"/>
        <v/>
      </c>
      <c r="J277" s="38"/>
      <c r="K277" s="38"/>
      <c r="L277" s="38"/>
      <c r="M277" s="38"/>
      <c r="N277" s="38"/>
      <c r="O277" s="38"/>
      <c r="P277" s="38"/>
    </row>
    <row r="278" spans="1:16" ht="18" customHeight="1" x14ac:dyDescent="0.25">
      <c r="A278" s="36" t="str">
        <f t="shared" si="12"/>
        <v/>
      </c>
      <c r="B278" s="37"/>
      <c r="C278" s="38"/>
      <c r="D278" s="38"/>
      <c r="E278" s="38"/>
      <c r="F278" s="38"/>
      <c r="G278" s="38"/>
      <c r="H278" s="33" t="str">
        <f t="shared" si="13"/>
        <v/>
      </c>
      <c r="I278" s="34" t="str">
        <f t="shared" si="14"/>
        <v/>
      </c>
      <c r="J278" s="38"/>
      <c r="K278" s="38"/>
      <c r="L278" s="38"/>
      <c r="M278" s="38"/>
      <c r="N278" s="38"/>
      <c r="O278" s="38"/>
      <c r="P278" s="38"/>
    </row>
    <row r="279" spans="1:16" ht="18" customHeight="1" x14ac:dyDescent="0.25">
      <c r="A279" s="36" t="str">
        <f t="shared" si="12"/>
        <v/>
      </c>
      <c r="B279" s="37"/>
      <c r="C279" s="38"/>
      <c r="D279" s="38"/>
      <c r="E279" s="38"/>
      <c r="F279" s="38"/>
      <c r="G279" s="38"/>
      <c r="H279" s="33" t="str">
        <f t="shared" si="13"/>
        <v/>
      </c>
      <c r="I279" s="34" t="str">
        <f t="shared" si="14"/>
        <v/>
      </c>
      <c r="J279" s="38"/>
      <c r="K279" s="38"/>
      <c r="L279" s="38"/>
      <c r="M279" s="38"/>
      <c r="N279" s="38"/>
      <c r="O279" s="38"/>
      <c r="P279" s="38"/>
    </row>
    <row r="280" spans="1:16" ht="18" customHeight="1" x14ac:dyDescent="0.25">
      <c r="A280" s="36" t="str">
        <f t="shared" si="12"/>
        <v/>
      </c>
      <c r="B280" s="37"/>
      <c r="C280" s="38"/>
      <c r="D280" s="38"/>
      <c r="E280" s="38"/>
      <c r="F280" s="38"/>
      <c r="G280" s="38"/>
      <c r="H280" s="33" t="str">
        <f t="shared" si="13"/>
        <v/>
      </c>
      <c r="I280" s="34" t="str">
        <f t="shared" si="14"/>
        <v/>
      </c>
      <c r="J280" s="38"/>
      <c r="K280" s="38"/>
      <c r="L280" s="38"/>
      <c r="M280" s="38"/>
      <c r="N280" s="38"/>
      <c r="O280" s="38"/>
      <c r="P280" s="38"/>
    </row>
    <row r="281" spans="1:16" ht="18" customHeight="1" x14ac:dyDescent="0.25">
      <c r="A281" s="36" t="str">
        <f t="shared" si="12"/>
        <v/>
      </c>
      <c r="B281" s="37"/>
      <c r="C281" s="38"/>
      <c r="D281" s="38"/>
      <c r="E281" s="38"/>
      <c r="F281" s="38"/>
      <c r="G281" s="38"/>
      <c r="H281" s="33" t="str">
        <f t="shared" si="13"/>
        <v/>
      </c>
      <c r="I281" s="34" t="str">
        <f t="shared" si="14"/>
        <v/>
      </c>
      <c r="J281" s="38"/>
      <c r="K281" s="38"/>
      <c r="L281" s="38"/>
      <c r="M281" s="38"/>
      <c r="N281" s="38"/>
      <c r="O281" s="38"/>
      <c r="P281" s="38"/>
    </row>
    <row r="282" spans="1:16" ht="18" customHeight="1" x14ac:dyDescent="0.25">
      <c r="A282" s="36" t="str">
        <f t="shared" si="12"/>
        <v/>
      </c>
      <c r="B282" s="37"/>
      <c r="C282" s="38"/>
      <c r="D282" s="38"/>
      <c r="E282" s="38"/>
      <c r="F282" s="38"/>
      <c r="G282" s="38"/>
      <c r="H282" s="33" t="str">
        <f t="shared" si="13"/>
        <v/>
      </c>
      <c r="I282" s="34" t="str">
        <f t="shared" si="14"/>
        <v/>
      </c>
      <c r="J282" s="38"/>
      <c r="K282" s="38"/>
      <c r="L282" s="38"/>
      <c r="M282" s="38"/>
      <c r="N282" s="38"/>
      <c r="O282" s="38"/>
      <c r="P282" s="38"/>
    </row>
    <row r="283" spans="1:16" ht="18" customHeight="1" x14ac:dyDescent="0.25">
      <c r="A283" s="36" t="str">
        <f t="shared" si="12"/>
        <v/>
      </c>
      <c r="B283" s="37"/>
      <c r="C283" s="38"/>
      <c r="D283" s="38"/>
      <c r="E283" s="38"/>
      <c r="F283" s="38"/>
      <c r="G283" s="38"/>
      <c r="H283" s="33" t="str">
        <f t="shared" si="13"/>
        <v/>
      </c>
      <c r="I283" s="34" t="str">
        <f t="shared" si="14"/>
        <v/>
      </c>
      <c r="J283" s="38"/>
      <c r="K283" s="38"/>
      <c r="L283" s="38"/>
      <c r="M283" s="38"/>
      <c r="N283" s="38"/>
      <c r="O283" s="38"/>
      <c r="P283" s="38"/>
    </row>
    <row r="284" spans="1:16" ht="18" customHeight="1" x14ac:dyDescent="0.25">
      <c r="A284" s="36" t="str">
        <f t="shared" si="12"/>
        <v/>
      </c>
      <c r="B284" s="37"/>
      <c r="C284" s="38"/>
      <c r="D284" s="38"/>
      <c r="E284" s="38"/>
      <c r="F284" s="38"/>
      <c r="G284" s="38"/>
      <c r="H284" s="33" t="str">
        <f t="shared" si="13"/>
        <v/>
      </c>
      <c r="I284" s="34" t="str">
        <f t="shared" si="14"/>
        <v/>
      </c>
      <c r="J284" s="38"/>
      <c r="K284" s="38"/>
      <c r="L284" s="38"/>
      <c r="M284" s="38"/>
      <c r="N284" s="38"/>
      <c r="O284" s="38"/>
      <c r="P284" s="38"/>
    </row>
    <row r="285" spans="1:16" ht="18" customHeight="1" x14ac:dyDescent="0.25">
      <c r="A285" s="36" t="str">
        <f t="shared" si="12"/>
        <v/>
      </c>
      <c r="B285" s="37"/>
      <c r="C285" s="38"/>
      <c r="D285" s="38"/>
      <c r="E285" s="38"/>
      <c r="F285" s="38"/>
      <c r="G285" s="38"/>
      <c r="H285" s="33" t="str">
        <f t="shared" si="13"/>
        <v/>
      </c>
      <c r="I285" s="34" t="str">
        <f t="shared" si="14"/>
        <v/>
      </c>
      <c r="J285" s="38"/>
      <c r="K285" s="38"/>
      <c r="L285" s="38"/>
      <c r="M285" s="38"/>
      <c r="N285" s="38"/>
      <c r="O285" s="38"/>
      <c r="P285" s="38"/>
    </row>
    <row r="286" spans="1:16" ht="18" customHeight="1" x14ac:dyDescent="0.25">
      <c r="A286" s="36" t="str">
        <f t="shared" si="12"/>
        <v/>
      </c>
      <c r="B286" s="37"/>
      <c r="C286" s="38"/>
      <c r="D286" s="38"/>
      <c r="E286" s="38"/>
      <c r="F286" s="38"/>
      <c r="G286" s="38"/>
      <c r="H286" s="33" t="str">
        <f t="shared" si="13"/>
        <v/>
      </c>
      <c r="I286" s="34" t="str">
        <f t="shared" si="14"/>
        <v/>
      </c>
      <c r="J286" s="38"/>
      <c r="K286" s="38"/>
      <c r="L286" s="38"/>
      <c r="M286" s="38"/>
      <c r="N286" s="38"/>
      <c r="O286" s="38"/>
      <c r="P286" s="38"/>
    </row>
    <row r="287" spans="1:16" ht="18" customHeight="1" x14ac:dyDescent="0.25">
      <c r="A287" s="36" t="str">
        <f t="shared" si="12"/>
        <v/>
      </c>
      <c r="B287" s="37"/>
      <c r="C287" s="38"/>
      <c r="D287" s="38"/>
      <c r="E287" s="38"/>
      <c r="F287" s="38"/>
      <c r="G287" s="38"/>
      <c r="H287" s="33" t="str">
        <f t="shared" si="13"/>
        <v/>
      </c>
      <c r="I287" s="34" t="str">
        <f t="shared" si="14"/>
        <v/>
      </c>
      <c r="J287" s="38"/>
      <c r="K287" s="38"/>
      <c r="L287" s="38"/>
      <c r="M287" s="38"/>
      <c r="N287" s="38"/>
      <c r="O287" s="38"/>
      <c r="P287" s="38"/>
    </row>
    <row r="288" spans="1:16" ht="18" customHeight="1" x14ac:dyDescent="0.25">
      <c r="A288" s="36" t="str">
        <f t="shared" si="12"/>
        <v/>
      </c>
      <c r="B288" s="37"/>
      <c r="C288" s="38"/>
      <c r="D288" s="38"/>
      <c r="E288" s="38"/>
      <c r="F288" s="38"/>
      <c r="G288" s="38"/>
      <c r="H288" s="33" t="str">
        <f t="shared" si="13"/>
        <v/>
      </c>
      <c r="I288" s="34" t="str">
        <f t="shared" si="14"/>
        <v/>
      </c>
      <c r="J288" s="38"/>
      <c r="K288" s="38"/>
      <c r="L288" s="38"/>
      <c r="M288" s="38"/>
      <c r="N288" s="38"/>
      <c r="O288" s="38"/>
      <c r="P288" s="38"/>
    </row>
    <row r="289" spans="1:16" ht="18" customHeight="1" x14ac:dyDescent="0.25">
      <c r="A289" s="36" t="str">
        <f t="shared" si="12"/>
        <v/>
      </c>
      <c r="B289" s="37"/>
      <c r="C289" s="38"/>
      <c r="D289" s="38"/>
      <c r="E289" s="38"/>
      <c r="F289" s="38"/>
      <c r="G289" s="38"/>
      <c r="H289" s="33" t="str">
        <f t="shared" si="13"/>
        <v/>
      </c>
      <c r="I289" s="34" t="str">
        <f t="shared" si="14"/>
        <v/>
      </c>
      <c r="J289" s="38"/>
      <c r="K289" s="38"/>
      <c r="L289" s="38"/>
      <c r="M289" s="38"/>
      <c r="N289" s="38"/>
      <c r="O289" s="38"/>
      <c r="P289" s="38"/>
    </row>
    <row r="290" spans="1:16" ht="18" customHeight="1" x14ac:dyDescent="0.25">
      <c r="A290" s="36" t="str">
        <f t="shared" si="12"/>
        <v/>
      </c>
      <c r="B290" s="37"/>
      <c r="C290" s="38"/>
      <c r="D290" s="38"/>
      <c r="E290" s="38"/>
      <c r="F290" s="38"/>
      <c r="G290" s="38"/>
      <c r="H290" s="33" t="str">
        <f t="shared" si="13"/>
        <v/>
      </c>
      <c r="I290" s="34" t="str">
        <f t="shared" si="14"/>
        <v/>
      </c>
      <c r="J290" s="38"/>
      <c r="K290" s="38"/>
      <c r="L290" s="38"/>
      <c r="M290" s="38"/>
      <c r="N290" s="38"/>
      <c r="O290" s="38"/>
      <c r="P290" s="38"/>
    </row>
    <row r="291" spans="1:16" ht="18" customHeight="1" x14ac:dyDescent="0.25">
      <c r="A291" s="36" t="str">
        <f t="shared" si="12"/>
        <v/>
      </c>
      <c r="B291" s="37"/>
      <c r="C291" s="38"/>
      <c r="D291" s="38"/>
      <c r="E291" s="38"/>
      <c r="F291" s="38"/>
      <c r="G291" s="38"/>
      <c r="H291" s="33" t="str">
        <f t="shared" si="13"/>
        <v/>
      </c>
      <c r="I291" s="34" t="str">
        <f t="shared" si="14"/>
        <v/>
      </c>
      <c r="J291" s="38"/>
      <c r="K291" s="38"/>
      <c r="L291" s="38"/>
      <c r="M291" s="38"/>
      <c r="N291" s="38"/>
      <c r="O291" s="38"/>
      <c r="P291" s="38"/>
    </row>
    <row r="292" spans="1:16" ht="18" customHeight="1" x14ac:dyDescent="0.25">
      <c r="A292" s="36" t="str">
        <f t="shared" si="12"/>
        <v/>
      </c>
      <c r="B292" s="37"/>
      <c r="C292" s="38"/>
      <c r="D292" s="38"/>
      <c r="E292" s="38"/>
      <c r="F292" s="38"/>
      <c r="G292" s="38"/>
      <c r="H292" s="33" t="str">
        <f t="shared" si="13"/>
        <v/>
      </c>
      <c r="I292" s="34" t="str">
        <f t="shared" si="14"/>
        <v/>
      </c>
      <c r="J292" s="38"/>
      <c r="K292" s="38"/>
      <c r="L292" s="38"/>
      <c r="M292" s="38"/>
      <c r="N292" s="38"/>
      <c r="O292" s="38"/>
      <c r="P292" s="38"/>
    </row>
    <row r="293" spans="1:16" ht="18" customHeight="1" x14ac:dyDescent="0.25">
      <c r="A293" s="36" t="str">
        <f t="shared" si="12"/>
        <v/>
      </c>
      <c r="B293" s="37"/>
      <c r="C293" s="38"/>
      <c r="D293" s="38"/>
      <c r="E293" s="38"/>
      <c r="F293" s="38"/>
      <c r="G293" s="38"/>
      <c r="H293" s="33" t="str">
        <f t="shared" si="13"/>
        <v/>
      </c>
      <c r="I293" s="34" t="str">
        <f t="shared" si="14"/>
        <v/>
      </c>
      <c r="J293" s="38"/>
      <c r="K293" s="38"/>
      <c r="L293" s="38"/>
      <c r="M293" s="38"/>
      <c r="N293" s="38"/>
      <c r="O293" s="38"/>
      <c r="P293" s="38"/>
    </row>
    <row r="294" spans="1:16" ht="18" customHeight="1" x14ac:dyDescent="0.25">
      <c r="A294" s="36" t="str">
        <f t="shared" si="12"/>
        <v/>
      </c>
      <c r="B294" s="37"/>
      <c r="C294" s="38"/>
      <c r="D294" s="38"/>
      <c r="E294" s="38"/>
      <c r="F294" s="38"/>
      <c r="G294" s="38"/>
      <c r="H294" s="33" t="str">
        <f t="shared" si="13"/>
        <v/>
      </c>
      <c r="I294" s="34" t="str">
        <f t="shared" si="14"/>
        <v/>
      </c>
      <c r="J294" s="38"/>
      <c r="K294" s="38"/>
      <c r="L294" s="38"/>
      <c r="M294" s="38"/>
      <c r="N294" s="38"/>
      <c r="O294" s="38"/>
      <c r="P294" s="38"/>
    </row>
    <row r="295" spans="1:16" ht="18" customHeight="1" x14ac:dyDescent="0.25">
      <c r="A295" s="36" t="str">
        <f t="shared" si="12"/>
        <v/>
      </c>
      <c r="B295" s="37"/>
      <c r="C295" s="38"/>
      <c r="D295" s="38"/>
      <c r="E295" s="38"/>
      <c r="F295" s="38"/>
      <c r="G295" s="38"/>
      <c r="H295" s="33" t="str">
        <f t="shared" si="13"/>
        <v/>
      </c>
      <c r="I295" s="34" t="str">
        <f t="shared" si="14"/>
        <v/>
      </c>
      <c r="J295" s="38"/>
      <c r="K295" s="38"/>
      <c r="L295" s="38"/>
      <c r="M295" s="38"/>
      <c r="N295" s="38"/>
      <c r="O295" s="38"/>
      <c r="P295" s="38"/>
    </row>
    <row r="296" spans="1:16" ht="18" customHeight="1" x14ac:dyDescent="0.25">
      <c r="A296" s="36" t="str">
        <f t="shared" si="12"/>
        <v/>
      </c>
      <c r="B296" s="37"/>
      <c r="C296" s="38"/>
      <c r="D296" s="38"/>
      <c r="E296" s="38"/>
      <c r="F296" s="38"/>
      <c r="G296" s="38"/>
      <c r="H296" s="33" t="str">
        <f t="shared" si="13"/>
        <v/>
      </c>
      <c r="I296" s="34" t="str">
        <f t="shared" si="14"/>
        <v/>
      </c>
      <c r="J296" s="38"/>
      <c r="K296" s="38"/>
      <c r="L296" s="38"/>
      <c r="M296" s="38"/>
      <c r="N296" s="38"/>
      <c r="O296" s="38"/>
      <c r="P296" s="38"/>
    </row>
    <row r="297" spans="1:16" ht="18" customHeight="1" x14ac:dyDescent="0.25">
      <c r="A297" s="36" t="str">
        <f t="shared" si="12"/>
        <v/>
      </c>
      <c r="B297" s="37"/>
      <c r="C297" s="38"/>
      <c r="D297" s="38"/>
      <c r="E297" s="38"/>
      <c r="F297" s="38"/>
      <c r="G297" s="38"/>
      <c r="H297" s="33" t="str">
        <f t="shared" si="13"/>
        <v/>
      </c>
      <c r="I297" s="34" t="str">
        <f t="shared" si="14"/>
        <v/>
      </c>
      <c r="J297" s="38"/>
      <c r="K297" s="38"/>
      <c r="L297" s="38"/>
      <c r="M297" s="38"/>
      <c r="N297" s="38"/>
      <c r="O297" s="38"/>
      <c r="P297" s="38"/>
    </row>
    <row r="298" spans="1:16" ht="18" customHeight="1" x14ac:dyDescent="0.25">
      <c r="A298" s="36" t="str">
        <f t="shared" si="12"/>
        <v/>
      </c>
      <c r="B298" s="37"/>
      <c r="C298" s="38"/>
      <c r="D298" s="38"/>
      <c r="E298" s="38"/>
      <c r="F298" s="38"/>
      <c r="G298" s="38"/>
      <c r="H298" s="33" t="str">
        <f t="shared" si="13"/>
        <v/>
      </c>
      <c r="I298" s="34" t="str">
        <f t="shared" si="14"/>
        <v/>
      </c>
      <c r="J298" s="38"/>
      <c r="K298" s="38"/>
      <c r="L298" s="38"/>
      <c r="M298" s="38"/>
      <c r="N298" s="38"/>
      <c r="O298" s="38"/>
      <c r="P298" s="38"/>
    </row>
    <row r="299" spans="1:16" ht="18" customHeight="1" x14ac:dyDescent="0.25">
      <c r="A299" s="36" t="str">
        <f t="shared" si="12"/>
        <v/>
      </c>
      <c r="B299" s="37"/>
      <c r="C299" s="38"/>
      <c r="D299" s="38"/>
      <c r="E299" s="38"/>
      <c r="F299" s="38"/>
      <c r="G299" s="38"/>
      <c r="H299" s="33" t="str">
        <f t="shared" si="13"/>
        <v/>
      </c>
      <c r="I299" s="34" t="str">
        <f t="shared" si="14"/>
        <v/>
      </c>
      <c r="J299" s="38"/>
      <c r="K299" s="38"/>
      <c r="L299" s="38"/>
      <c r="M299" s="38"/>
      <c r="N299" s="38"/>
      <c r="O299" s="38"/>
      <c r="P299" s="38"/>
    </row>
    <row r="300" spans="1:16" ht="18" customHeight="1" x14ac:dyDescent="0.25">
      <c r="A300" s="36" t="str">
        <f t="shared" si="12"/>
        <v/>
      </c>
      <c r="B300" s="37"/>
      <c r="C300" s="38"/>
      <c r="D300" s="38"/>
      <c r="E300" s="38"/>
      <c r="F300" s="38"/>
      <c r="G300" s="38"/>
      <c r="H300" s="33" t="str">
        <f t="shared" si="13"/>
        <v/>
      </c>
      <c r="I300" s="34" t="str">
        <f t="shared" si="14"/>
        <v/>
      </c>
      <c r="J300" s="38"/>
      <c r="K300" s="38"/>
      <c r="L300" s="38"/>
      <c r="M300" s="38"/>
      <c r="N300" s="38"/>
      <c r="O300" s="38"/>
      <c r="P300" s="38"/>
    </row>
    <row r="301" spans="1:16" ht="18" customHeight="1" x14ac:dyDescent="0.25">
      <c r="A301" s="36" t="str">
        <f t="shared" si="12"/>
        <v/>
      </c>
      <c r="B301" s="37"/>
      <c r="C301" s="38"/>
      <c r="D301" s="38"/>
      <c r="E301" s="38"/>
      <c r="F301" s="38"/>
      <c r="G301" s="38"/>
      <c r="H301" s="33" t="str">
        <f t="shared" si="13"/>
        <v/>
      </c>
      <c r="I301" s="34" t="str">
        <f t="shared" si="14"/>
        <v/>
      </c>
      <c r="J301" s="38"/>
      <c r="K301" s="38"/>
      <c r="L301" s="38"/>
      <c r="M301" s="38"/>
      <c r="N301" s="38"/>
      <c r="O301" s="38"/>
      <c r="P301" s="38"/>
    </row>
    <row r="302" spans="1:16" ht="18" customHeight="1" x14ac:dyDescent="0.25">
      <c r="A302" s="36" t="str">
        <f t="shared" si="12"/>
        <v/>
      </c>
      <c r="B302" s="37"/>
      <c r="C302" s="38"/>
      <c r="D302" s="38"/>
      <c r="E302" s="38"/>
      <c r="F302" s="38"/>
      <c r="G302" s="38"/>
      <c r="H302" s="33" t="str">
        <f t="shared" si="13"/>
        <v/>
      </c>
      <c r="I302" s="34" t="str">
        <f t="shared" si="14"/>
        <v/>
      </c>
      <c r="J302" s="38"/>
      <c r="K302" s="38"/>
      <c r="L302" s="38"/>
      <c r="M302" s="38"/>
      <c r="N302" s="38"/>
      <c r="O302" s="38"/>
      <c r="P302" s="38"/>
    </row>
    <row r="303" spans="1:16" ht="18" customHeight="1" x14ac:dyDescent="0.25">
      <c r="A303" s="36" t="str">
        <f t="shared" si="12"/>
        <v/>
      </c>
      <c r="B303" s="37"/>
      <c r="C303" s="38"/>
      <c r="D303" s="38"/>
      <c r="E303" s="38"/>
      <c r="F303" s="38"/>
      <c r="G303" s="38"/>
      <c r="H303" s="33" t="str">
        <f t="shared" si="13"/>
        <v/>
      </c>
      <c r="I303" s="34" t="str">
        <f t="shared" si="14"/>
        <v/>
      </c>
      <c r="J303" s="38"/>
      <c r="K303" s="38"/>
      <c r="L303" s="38"/>
      <c r="M303" s="38"/>
      <c r="N303" s="38"/>
      <c r="O303" s="38"/>
      <c r="P303" s="38"/>
    </row>
    <row r="304" spans="1:16" ht="18" customHeight="1" x14ac:dyDescent="0.25">
      <c r="A304" s="36" t="str">
        <f t="shared" si="12"/>
        <v/>
      </c>
      <c r="B304" s="37"/>
      <c r="C304" s="38"/>
      <c r="D304" s="38"/>
      <c r="E304" s="38"/>
      <c r="F304" s="38"/>
      <c r="G304" s="38"/>
      <c r="H304" s="33" t="str">
        <f t="shared" si="13"/>
        <v/>
      </c>
      <c r="I304" s="34" t="str">
        <f t="shared" si="14"/>
        <v/>
      </c>
      <c r="J304" s="38"/>
      <c r="K304" s="38"/>
      <c r="L304" s="38"/>
      <c r="M304" s="38"/>
      <c r="N304" s="38"/>
      <c r="O304" s="38"/>
      <c r="P304" s="38"/>
    </row>
    <row r="305" spans="1:16" ht="18" customHeight="1" x14ac:dyDescent="0.25">
      <c r="A305" s="36" t="str">
        <f t="shared" si="12"/>
        <v/>
      </c>
      <c r="B305" s="37"/>
      <c r="C305" s="38"/>
      <c r="D305" s="38"/>
      <c r="E305" s="38"/>
      <c r="F305" s="38"/>
      <c r="G305" s="38"/>
      <c r="H305" s="33" t="str">
        <f t="shared" si="13"/>
        <v/>
      </c>
      <c r="I305" s="34" t="str">
        <f t="shared" si="14"/>
        <v/>
      </c>
      <c r="J305" s="38"/>
      <c r="K305" s="38"/>
      <c r="L305" s="38"/>
      <c r="M305" s="38"/>
      <c r="N305" s="38"/>
      <c r="O305" s="38"/>
      <c r="P305" s="38"/>
    </row>
    <row r="306" spans="1:16" ht="18" customHeight="1" x14ac:dyDescent="0.25">
      <c r="A306" s="36" t="str">
        <f t="shared" si="12"/>
        <v/>
      </c>
      <c r="B306" s="37"/>
      <c r="C306" s="38"/>
      <c r="D306" s="38"/>
      <c r="E306" s="38"/>
      <c r="F306" s="38"/>
      <c r="G306" s="38"/>
      <c r="H306" s="33" t="str">
        <f t="shared" si="13"/>
        <v/>
      </c>
      <c r="I306" s="34" t="str">
        <f t="shared" si="14"/>
        <v/>
      </c>
      <c r="J306" s="38"/>
      <c r="K306" s="38"/>
      <c r="L306" s="38"/>
      <c r="M306" s="38"/>
      <c r="N306" s="38"/>
      <c r="O306" s="38"/>
      <c r="P306" s="38"/>
    </row>
    <row r="307" spans="1:16" ht="18" customHeight="1" x14ac:dyDescent="0.25">
      <c r="A307" s="36" t="str">
        <f t="shared" si="12"/>
        <v/>
      </c>
      <c r="B307" s="37"/>
      <c r="C307" s="38"/>
      <c r="D307" s="38"/>
      <c r="E307" s="38"/>
      <c r="F307" s="38"/>
      <c r="G307" s="38"/>
      <c r="H307" s="33" t="str">
        <f t="shared" si="13"/>
        <v/>
      </c>
      <c r="I307" s="34" t="str">
        <f t="shared" si="14"/>
        <v/>
      </c>
      <c r="J307" s="38"/>
      <c r="K307" s="38"/>
      <c r="L307" s="38"/>
      <c r="M307" s="38"/>
      <c r="N307" s="38"/>
      <c r="O307" s="38"/>
      <c r="P307" s="38"/>
    </row>
    <row r="308" spans="1:16" ht="18" customHeight="1" x14ac:dyDescent="0.25">
      <c r="A308" s="36" t="str">
        <f t="shared" si="12"/>
        <v/>
      </c>
      <c r="B308" s="37"/>
      <c r="C308" s="38"/>
      <c r="D308" s="38"/>
      <c r="E308" s="38"/>
      <c r="F308" s="38"/>
      <c r="G308" s="38"/>
      <c r="H308" s="33" t="str">
        <f t="shared" si="13"/>
        <v/>
      </c>
      <c r="I308" s="34" t="str">
        <f t="shared" si="14"/>
        <v/>
      </c>
      <c r="J308" s="38"/>
      <c r="K308" s="38"/>
      <c r="L308" s="38"/>
      <c r="M308" s="38"/>
      <c r="N308" s="38"/>
      <c r="O308" s="38"/>
      <c r="P308" s="38"/>
    </row>
    <row r="309" spans="1:16" ht="18" customHeight="1" x14ac:dyDescent="0.25">
      <c r="A309" s="36" t="str">
        <f t="shared" si="12"/>
        <v/>
      </c>
      <c r="B309" s="37"/>
      <c r="C309" s="38"/>
      <c r="D309" s="38"/>
      <c r="E309" s="38"/>
      <c r="F309" s="38"/>
      <c r="G309" s="38"/>
      <c r="H309" s="33" t="str">
        <f t="shared" si="13"/>
        <v/>
      </c>
      <c r="I309" s="34" t="str">
        <f t="shared" si="14"/>
        <v/>
      </c>
      <c r="J309" s="38"/>
      <c r="K309" s="38"/>
      <c r="L309" s="38"/>
      <c r="M309" s="38"/>
      <c r="N309" s="38"/>
      <c r="O309" s="38"/>
      <c r="P309" s="38"/>
    </row>
    <row r="310" spans="1:16" ht="18" customHeight="1" x14ac:dyDescent="0.25">
      <c r="A310" s="36" t="str">
        <f t="shared" si="12"/>
        <v/>
      </c>
      <c r="B310" s="37"/>
      <c r="C310" s="38"/>
      <c r="D310" s="38"/>
      <c r="E310" s="38"/>
      <c r="F310" s="38"/>
      <c r="G310" s="38"/>
      <c r="H310" s="33" t="str">
        <f t="shared" si="13"/>
        <v/>
      </c>
      <c r="I310" s="34" t="str">
        <f t="shared" si="14"/>
        <v/>
      </c>
      <c r="J310" s="38"/>
      <c r="K310" s="38"/>
      <c r="L310" s="38"/>
      <c r="M310" s="38"/>
      <c r="N310" s="38"/>
      <c r="O310" s="38"/>
      <c r="P310" s="38"/>
    </row>
    <row r="311" spans="1:16" ht="18" customHeight="1" x14ac:dyDescent="0.25">
      <c r="A311" s="36" t="str">
        <f t="shared" si="12"/>
        <v/>
      </c>
      <c r="B311" s="37"/>
      <c r="C311" s="38"/>
      <c r="D311" s="38"/>
      <c r="E311" s="38"/>
      <c r="F311" s="38"/>
      <c r="G311" s="38"/>
      <c r="H311" s="33" t="str">
        <f t="shared" si="13"/>
        <v/>
      </c>
      <c r="I311" s="34" t="str">
        <f t="shared" si="14"/>
        <v/>
      </c>
      <c r="J311" s="38"/>
      <c r="K311" s="38"/>
      <c r="L311" s="38"/>
      <c r="M311" s="38"/>
      <c r="N311" s="38"/>
      <c r="O311" s="38"/>
      <c r="P311" s="38"/>
    </row>
    <row r="312" spans="1:16" ht="18" customHeight="1" x14ac:dyDescent="0.25">
      <c r="A312" s="36" t="str">
        <f t="shared" si="12"/>
        <v/>
      </c>
      <c r="B312" s="37"/>
      <c r="C312" s="38"/>
      <c r="D312" s="38"/>
      <c r="E312" s="38"/>
      <c r="F312" s="38"/>
      <c r="G312" s="38"/>
      <c r="H312" s="33" t="str">
        <f t="shared" si="13"/>
        <v/>
      </c>
      <c r="I312" s="34" t="str">
        <f t="shared" si="14"/>
        <v/>
      </c>
      <c r="J312" s="38"/>
      <c r="K312" s="38"/>
      <c r="L312" s="38"/>
      <c r="M312" s="38"/>
      <c r="N312" s="38"/>
      <c r="O312" s="38"/>
      <c r="P312" s="38"/>
    </row>
    <row r="313" spans="1:16" ht="18" customHeight="1" x14ac:dyDescent="0.25">
      <c r="A313" s="36" t="str">
        <f t="shared" si="12"/>
        <v/>
      </c>
      <c r="B313" s="37"/>
      <c r="C313" s="38"/>
      <c r="D313" s="38"/>
      <c r="E313" s="38"/>
      <c r="F313" s="38"/>
      <c r="G313" s="38"/>
      <c r="H313" s="33" t="str">
        <f t="shared" si="13"/>
        <v/>
      </c>
      <c r="I313" s="34" t="str">
        <f t="shared" si="14"/>
        <v/>
      </c>
      <c r="J313" s="38"/>
      <c r="K313" s="38"/>
      <c r="L313" s="38"/>
      <c r="M313" s="38"/>
      <c r="N313" s="38"/>
      <c r="O313" s="38"/>
      <c r="P313" s="38"/>
    </row>
    <row r="314" spans="1:16" ht="18" customHeight="1" x14ac:dyDescent="0.25">
      <c r="A314" s="36" t="str">
        <f t="shared" si="12"/>
        <v/>
      </c>
      <c r="B314" s="37"/>
      <c r="C314" s="38"/>
      <c r="D314" s="38"/>
      <c r="E314" s="38"/>
      <c r="F314" s="38"/>
      <c r="G314" s="38"/>
      <c r="H314" s="33" t="str">
        <f t="shared" si="13"/>
        <v/>
      </c>
      <c r="I314" s="34" t="str">
        <f t="shared" si="14"/>
        <v/>
      </c>
      <c r="J314" s="38"/>
      <c r="K314" s="38"/>
      <c r="L314" s="38"/>
      <c r="M314" s="38"/>
      <c r="N314" s="38"/>
      <c r="O314" s="38"/>
      <c r="P314" s="38"/>
    </row>
    <row r="315" spans="1:16" ht="18" customHeight="1" x14ac:dyDescent="0.25">
      <c r="A315" s="36" t="str">
        <f t="shared" si="12"/>
        <v/>
      </c>
      <c r="B315" s="37"/>
      <c r="C315" s="38"/>
      <c r="D315" s="38"/>
      <c r="E315" s="38"/>
      <c r="F315" s="38"/>
      <c r="G315" s="38"/>
      <c r="H315" s="33" t="str">
        <f t="shared" si="13"/>
        <v/>
      </c>
      <c r="I315" s="34" t="str">
        <f t="shared" si="14"/>
        <v/>
      </c>
      <c r="J315" s="38"/>
      <c r="K315" s="38"/>
      <c r="L315" s="38"/>
      <c r="M315" s="38"/>
      <c r="N315" s="38"/>
      <c r="O315" s="38"/>
      <c r="P315" s="38"/>
    </row>
    <row r="316" spans="1:16" ht="18" customHeight="1" x14ac:dyDescent="0.25">
      <c r="A316" s="36" t="str">
        <f t="shared" si="12"/>
        <v/>
      </c>
      <c r="B316" s="37"/>
      <c r="C316" s="38"/>
      <c r="D316" s="38"/>
      <c r="E316" s="38"/>
      <c r="F316" s="38"/>
      <c r="G316" s="38"/>
      <c r="H316" s="33" t="str">
        <f t="shared" si="13"/>
        <v/>
      </c>
      <c r="I316" s="34" t="str">
        <f t="shared" si="14"/>
        <v/>
      </c>
      <c r="J316" s="38"/>
      <c r="K316" s="38"/>
      <c r="L316" s="38"/>
      <c r="M316" s="38"/>
      <c r="N316" s="38"/>
      <c r="O316" s="38"/>
      <c r="P316" s="38"/>
    </row>
    <row r="317" spans="1:16" ht="18" customHeight="1" x14ac:dyDescent="0.25">
      <c r="A317" s="36" t="str">
        <f t="shared" si="12"/>
        <v/>
      </c>
      <c r="B317" s="37"/>
      <c r="C317" s="38"/>
      <c r="D317" s="38"/>
      <c r="E317" s="38"/>
      <c r="F317" s="38"/>
      <c r="G317" s="38"/>
      <c r="H317" s="33" t="str">
        <f t="shared" si="13"/>
        <v/>
      </c>
      <c r="I317" s="34" t="str">
        <f t="shared" si="14"/>
        <v/>
      </c>
      <c r="J317" s="38"/>
      <c r="K317" s="38"/>
      <c r="L317" s="38"/>
      <c r="M317" s="38"/>
      <c r="N317" s="38"/>
      <c r="O317" s="38"/>
      <c r="P317" s="38"/>
    </row>
    <row r="318" spans="1:16" ht="18" customHeight="1" x14ac:dyDescent="0.25">
      <c r="A318" s="36" t="str">
        <f t="shared" si="12"/>
        <v/>
      </c>
      <c r="B318" s="37"/>
      <c r="C318" s="38"/>
      <c r="D318" s="38"/>
      <c r="E318" s="38"/>
      <c r="F318" s="38"/>
      <c r="G318" s="38"/>
      <c r="H318" s="33" t="str">
        <f t="shared" si="13"/>
        <v/>
      </c>
      <c r="I318" s="34" t="str">
        <f t="shared" si="14"/>
        <v/>
      </c>
      <c r="J318" s="38"/>
      <c r="K318" s="38"/>
      <c r="L318" s="38"/>
      <c r="M318" s="38"/>
      <c r="N318" s="38"/>
      <c r="O318" s="38"/>
      <c r="P318" s="38"/>
    </row>
    <row r="319" spans="1:16" ht="18" customHeight="1" x14ac:dyDescent="0.25">
      <c r="A319" s="36" t="str">
        <f t="shared" si="12"/>
        <v/>
      </c>
      <c r="B319" s="37"/>
      <c r="C319" s="38"/>
      <c r="D319" s="38"/>
      <c r="E319" s="38"/>
      <c r="F319" s="38"/>
      <c r="G319" s="38"/>
      <c r="H319" s="33" t="str">
        <f t="shared" si="13"/>
        <v/>
      </c>
      <c r="I319" s="34" t="str">
        <f t="shared" si="14"/>
        <v/>
      </c>
      <c r="J319" s="38"/>
      <c r="K319" s="38"/>
      <c r="L319" s="38"/>
      <c r="M319" s="38"/>
      <c r="N319" s="38"/>
      <c r="O319" s="38"/>
      <c r="P319" s="38"/>
    </row>
    <row r="320" spans="1:16" ht="18" customHeight="1" x14ac:dyDescent="0.25">
      <c r="A320" s="36" t="str">
        <f t="shared" si="12"/>
        <v/>
      </c>
      <c r="B320" s="37"/>
      <c r="C320" s="38"/>
      <c r="D320" s="38"/>
      <c r="E320" s="38"/>
      <c r="F320" s="38"/>
      <c r="G320" s="38"/>
      <c r="H320" s="33" t="str">
        <f t="shared" si="13"/>
        <v/>
      </c>
      <c r="I320" s="34" t="str">
        <f t="shared" si="14"/>
        <v/>
      </c>
      <c r="J320" s="38"/>
      <c r="K320" s="38"/>
      <c r="L320" s="38"/>
      <c r="M320" s="38"/>
      <c r="N320" s="38"/>
      <c r="O320" s="38"/>
      <c r="P320" s="38"/>
    </row>
    <row r="321" spans="1:16" ht="18" customHeight="1" x14ac:dyDescent="0.25">
      <c r="A321" s="36" t="str">
        <f t="shared" si="12"/>
        <v/>
      </c>
      <c r="B321" s="37"/>
      <c r="C321" s="38"/>
      <c r="D321" s="38"/>
      <c r="E321" s="38"/>
      <c r="F321" s="38"/>
      <c r="G321" s="38"/>
      <c r="H321" s="33" t="str">
        <f t="shared" si="13"/>
        <v/>
      </c>
      <c r="I321" s="34" t="str">
        <f t="shared" si="14"/>
        <v/>
      </c>
      <c r="J321" s="38"/>
      <c r="K321" s="38"/>
      <c r="L321" s="38"/>
      <c r="M321" s="38"/>
      <c r="N321" s="38"/>
      <c r="O321" s="38"/>
      <c r="P321" s="38"/>
    </row>
    <row r="322" spans="1:16" ht="18" customHeight="1" x14ac:dyDescent="0.25">
      <c r="A322" s="36" t="str">
        <f t="shared" si="12"/>
        <v/>
      </c>
      <c r="B322" s="37"/>
      <c r="C322" s="38"/>
      <c r="D322" s="38"/>
      <c r="E322" s="38"/>
      <c r="F322" s="38"/>
      <c r="G322" s="38"/>
      <c r="H322" s="33" t="str">
        <f t="shared" si="13"/>
        <v/>
      </c>
      <c r="I322" s="34" t="str">
        <f t="shared" si="14"/>
        <v/>
      </c>
      <c r="J322" s="38"/>
      <c r="K322" s="38"/>
      <c r="L322" s="38"/>
      <c r="M322" s="38"/>
      <c r="N322" s="38"/>
      <c r="O322" s="38"/>
      <c r="P322" s="38"/>
    </row>
    <row r="323" spans="1:16" ht="18" customHeight="1" x14ac:dyDescent="0.25">
      <c r="A323" s="36" t="str">
        <f t="shared" si="12"/>
        <v/>
      </c>
      <c r="B323" s="37"/>
      <c r="C323" s="38"/>
      <c r="D323" s="38"/>
      <c r="E323" s="38"/>
      <c r="F323" s="38"/>
      <c r="G323" s="38"/>
      <c r="H323" s="33" t="str">
        <f t="shared" si="13"/>
        <v/>
      </c>
      <c r="I323" s="34" t="str">
        <f t="shared" si="14"/>
        <v/>
      </c>
      <c r="J323" s="38"/>
      <c r="K323" s="38"/>
      <c r="L323" s="38"/>
      <c r="M323" s="38"/>
      <c r="N323" s="38"/>
      <c r="O323" s="38"/>
      <c r="P323" s="38"/>
    </row>
    <row r="324" spans="1:16" ht="18" customHeight="1" x14ac:dyDescent="0.25">
      <c r="A324" s="36" t="str">
        <f t="shared" si="12"/>
        <v/>
      </c>
      <c r="B324" s="37"/>
      <c r="C324" s="38"/>
      <c r="D324" s="38"/>
      <c r="E324" s="38"/>
      <c r="F324" s="38"/>
      <c r="G324" s="38"/>
      <c r="H324" s="33" t="str">
        <f t="shared" si="13"/>
        <v/>
      </c>
      <c r="I324" s="34" t="str">
        <f t="shared" si="14"/>
        <v/>
      </c>
      <c r="J324" s="38"/>
      <c r="K324" s="38"/>
      <c r="L324" s="38"/>
      <c r="M324" s="38"/>
      <c r="N324" s="38"/>
      <c r="O324" s="38"/>
      <c r="P324" s="38"/>
    </row>
    <row r="325" spans="1:16" ht="18" customHeight="1" x14ac:dyDescent="0.25">
      <c r="A325" s="36" t="str">
        <f t="shared" ref="A325:A388" si="15">IF(C325&lt;&gt;"",ROW()-4,"")</f>
        <v/>
      </c>
      <c r="B325" s="37"/>
      <c r="C325" s="38"/>
      <c r="D325" s="38"/>
      <c r="E325" s="38"/>
      <c r="F325" s="38"/>
      <c r="G325" s="38"/>
      <c r="H325" s="33" t="str">
        <f t="shared" ref="H325:H388" si="16">IF(AND(F325&lt;&gt;"",G325&lt;&gt;""),MAX(0,IF(G325&lt;F325,(G325+1-F325)*1440,(G325-F325)*1440)),"")</f>
        <v/>
      </c>
      <c r="I325" s="34" t="str">
        <f t="shared" ref="I325:I388" si="17">IF(H325&lt;&gt;"",H325/60,"")</f>
        <v/>
      </c>
      <c r="J325" s="38"/>
      <c r="K325" s="38"/>
      <c r="L325" s="38"/>
      <c r="M325" s="38"/>
      <c r="N325" s="38"/>
      <c r="O325" s="38"/>
      <c r="P325" s="38"/>
    </row>
    <row r="326" spans="1:16" ht="18" customHeight="1" x14ac:dyDescent="0.25">
      <c r="A326" s="36" t="str">
        <f t="shared" si="15"/>
        <v/>
      </c>
      <c r="B326" s="37"/>
      <c r="C326" s="38"/>
      <c r="D326" s="38"/>
      <c r="E326" s="38"/>
      <c r="F326" s="38"/>
      <c r="G326" s="38"/>
      <c r="H326" s="33" t="str">
        <f t="shared" si="16"/>
        <v/>
      </c>
      <c r="I326" s="34" t="str">
        <f t="shared" si="17"/>
        <v/>
      </c>
      <c r="J326" s="38"/>
      <c r="K326" s="38"/>
      <c r="L326" s="38"/>
      <c r="M326" s="38"/>
      <c r="N326" s="38"/>
      <c r="O326" s="38"/>
      <c r="P326" s="38"/>
    </row>
    <row r="327" spans="1:16" ht="18" customHeight="1" x14ac:dyDescent="0.25">
      <c r="A327" s="36" t="str">
        <f t="shared" si="15"/>
        <v/>
      </c>
      <c r="B327" s="37"/>
      <c r="C327" s="38"/>
      <c r="D327" s="38"/>
      <c r="E327" s="38"/>
      <c r="F327" s="38"/>
      <c r="G327" s="38"/>
      <c r="H327" s="33" t="str">
        <f t="shared" si="16"/>
        <v/>
      </c>
      <c r="I327" s="34" t="str">
        <f t="shared" si="17"/>
        <v/>
      </c>
      <c r="J327" s="38"/>
      <c r="K327" s="38"/>
      <c r="L327" s="38"/>
      <c r="M327" s="38"/>
      <c r="N327" s="38"/>
      <c r="O327" s="38"/>
      <c r="P327" s="38"/>
    </row>
    <row r="328" spans="1:16" ht="18" customHeight="1" x14ac:dyDescent="0.25">
      <c r="A328" s="36" t="str">
        <f t="shared" si="15"/>
        <v/>
      </c>
      <c r="B328" s="37"/>
      <c r="C328" s="38"/>
      <c r="D328" s="38"/>
      <c r="E328" s="38"/>
      <c r="F328" s="38"/>
      <c r="G328" s="38"/>
      <c r="H328" s="33" t="str">
        <f t="shared" si="16"/>
        <v/>
      </c>
      <c r="I328" s="34" t="str">
        <f t="shared" si="17"/>
        <v/>
      </c>
      <c r="J328" s="38"/>
      <c r="K328" s="38"/>
      <c r="L328" s="38"/>
      <c r="M328" s="38"/>
      <c r="N328" s="38"/>
      <c r="O328" s="38"/>
      <c r="P328" s="38"/>
    </row>
    <row r="329" spans="1:16" ht="18" customHeight="1" x14ac:dyDescent="0.25">
      <c r="A329" s="36" t="str">
        <f t="shared" si="15"/>
        <v/>
      </c>
      <c r="B329" s="37"/>
      <c r="C329" s="38"/>
      <c r="D329" s="38"/>
      <c r="E329" s="38"/>
      <c r="F329" s="38"/>
      <c r="G329" s="38"/>
      <c r="H329" s="33" t="str">
        <f t="shared" si="16"/>
        <v/>
      </c>
      <c r="I329" s="34" t="str">
        <f t="shared" si="17"/>
        <v/>
      </c>
      <c r="J329" s="38"/>
      <c r="K329" s="38"/>
      <c r="L329" s="38"/>
      <c r="M329" s="38"/>
      <c r="N329" s="38"/>
      <c r="O329" s="38"/>
      <c r="P329" s="38"/>
    </row>
    <row r="330" spans="1:16" ht="18" customHeight="1" x14ac:dyDescent="0.25">
      <c r="A330" s="36" t="str">
        <f t="shared" si="15"/>
        <v/>
      </c>
      <c r="B330" s="37"/>
      <c r="C330" s="38"/>
      <c r="D330" s="38"/>
      <c r="E330" s="38"/>
      <c r="F330" s="38"/>
      <c r="G330" s="38"/>
      <c r="H330" s="33" t="str">
        <f t="shared" si="16"/>
        <v/>
      </c>
      <c r="I330" s="34" t="str">
        <f t="shared" si="17"/>
        <v/>
      </c>
      <c r="J330" s="38"/>
      <c r="K330" s="38"/>
      <c r="L330" s="38"/>
      <c r="M330" s="38"/>
      <c r="N330" s="38"/>
      <c r="O330" s="38"/>
      <c r="P330" s="38"/>
    </row>
    <row r="331" spans="1:16" ht="18" customHeight="1" x14ac:dyDescent="0.25">
      <c r="A331" s="36" t="str">
        <f t="shared" si="15"/>
        <v/>
      </c>
      <c r="B331" s="37"/>
      <c r="C331" s="38"/>
      <c r="D331" s="38"/>
      <c r="E331" s="38"/>
      <c r="F331" s="38"/>
      <c r="G331" s="38"/>
      <c r="H331" s="33" t="str">
        <f t="shared" si="16"/>
        <v/>
      </c>
      <c r="I331" s="34" t="str">
        <f t="shared" si="17"/>
        <v/>
      </c>
      <c r="J331" s="38"/>
      <c r="K331" s="38"/>
      <c r="L331" s="38"/>
      <c r="M331" s="38"/>
      <c r="N331" s="38"/>
      <c r="O331" s="38"/>
      <c r="P331" s="38"/>
    </row>
    <row r="332" spans="1:16" ht="18" customHeight="1" x14ac:dyDescent="0.25">
      <c r="A332" s="36" t="str">
        <f t="shared" si="15"/>
        <v/>
      </c>
      <c r="B332" s="37"/>
      <c r="C332" s="38"/>
      <c r="D332" s="38"/>
      <c r="E332" s="38"/>
      <c r="F332" s="38"/>
      <c r="G332" s="38"/>
      <c r="H332" s="33" t="str">
        <f t="shared" si="16"/>
        <v/>
      </c>
      <c r="I332" s="34" t="str">
        <f t="shared" si="17"/>
        <v/>
      </c>
      <c r="J332" s="38"/>
      <c r="K332" s="38"/>
      <c r="L332" s="38"/>
      <c r="M332" s="38"/>
      <c r="N332" s="38"/>
      <c r="O332" s="38"/>
      <c r="P332" s="38"/>
    </row>
    <row r="333" spans="1:16" ht="18" customHeight="1" x14ac:dyDescent="0.25">
      <c r="A333" s="36" t="str">
        <f t="shared" si="15"/>
        <v/>
      </c>
      <c r="B333" s="37"/>
      <c r="C333" s="38"/>
      <c r="D333" s="38"/>
      <c r="E333" s="38"/>
      <c r="F333" s="38"/>
      <c r="G333" s="38"/>
      <c r="H333" s="33" t="str">
        <f t="shared" si="16"/>
        <v/>
      </c>
      <c r="I333" s="34" t="str">
        <f t="shared" si="17"/>
        <v/>
      </c>
      <c r="J333" s="38"/>
      <c r="K333" s="38"/>
      <c r="L333" s="38"/>
      <c r="M333" s="38"/>
      <c r="N333" s="38"/>
      <c r="O333" s="38"/>
      <c r="P333" s="38"/>
    </row>
    <row r="334" spans="1:16" ht="18" customHeight="1" x14ac:dyDescent="0.25">
      <c r="A334" s="36" t="str">
        <f t="shared" si="15"/>
        <v/>
      </c>
      <c r="B334" s="37"/>
      <c r="C334" s="38"/>
      <c r="D334" s="38"/>
      <c r="E334" s="38"/>
      <c r="F334" s="38"/>
      <c r="G334" s="38"/>
      <c r="H334" s="33" t="str">
        <f t="shared" si="16"/>
        <v/>
      </c>
      <c r="I334" s="34" t="str">
        <f t="shared" si="17"/>
        <v/>
      </c>
      <c r="J334" s="38"/>
      <c r="K334" s="38"/>
      <c r="L334" s="38"/>
      <c r="M334" s="38"/>
      <c r="N334" s="38"/>
      <c r="O334" s="38"/>
      <c r="P334" s="38"/>
    </row>
    <row r="335" spans="1:16" ht="18" customHeight="1" x14ac:dyDescent="0.25">
      <c r="A335" s="36" t="str">
        <f t="shared" si="15"/>
        <v/>
      </c>
      <c r="B335" s="37"/>
      <c r="C335" s="38"/>
      <c r="D335" s="38"/>
      <c r="E335" s="38"/>
      <c r="F335" s="38"/>
      <c r="G335" s="38"/>
      <c r="H335" s="33" t="str">
        <f t="shared" si="16"/>
        <v/>
      </c>
      <c r="I335" s="34" t="str">
        <f t="shared" si="17"/>
        <v/>
      </c>
      <c r="J335" s="38"/>
      <c r="K335" s="38"/>
      <c r="L335" s="38"/>
      <c r="M335" s="38"/>
      <c r="N335" s="38"/>
      <c r="O335" s="38"/>
      <c r="P335" s="38"/>
    </row>
    <row r="336" spans="1:16" ht="18" customHeight="1" x14ac:dyDescent="0.25">
      <c r="A336" s="36" t="str">
        <f t="shared" si="15"/>
        <v/>
      </c>
      <c r="B336" s="37"/>
      <c r="C336" s="38"/>
      <c r="D336" s="38"/>
      <c r="E336" s="38"/>
      <c r="F336" s="38"/>
      <c r="G336" s="38"/>
      <c r="H336" s="33" t="str">
        <f t="shared" si="16"/>
        <v/>
      </c>
      <c r="I336" s="34" t="str">
        <f t="shared" si="17"/>
        <v/>
      </c>
      <c r="J336" s="38"/>
      <c r="K336" s="38"/>
      <c r="L336" s="38"/>
      <c r="M336" s="38"/>
      <c r="N336" s="38"/>
      <c r="O336" s="38"/>
      <c r="P336" s="38"/>
    </row>
    <row r="337" spans="1:16" ht="18" customHeight="1" x14ac:dyDescent="0.25">
      <c r="A337" s="36" t="str">
        <f t="shared" si="15"/>
        <v/>
      </c>
      <c r="B337" s="37"/>
      <c r="C337" s="38"/>
      <c r="D337" s="38"/>
      <c r="E337" s="38"/>
      <c r="F337" s="38"/>
      <c r="G337" s="38"/>
      <c r="H337" s="33" t="str">
        <f t="shared" si="16"/>
        <v/>
      </c>
      <c r="I337" s="34" t="str">
        <f t="shared" si="17"/>
        <v/>
      </c>
      <c r="J337" s="38"/>
      <c r="K337" s="38"/>
      <c r="L337" s="38"/>
      <c r="M337" s="38"/>
      <c r="N337" s="38"/>
      <c r="O337" s="38"/>
      <c r="P337" s="38"/>
    </row>
    <row r="338" spans="1:16" ht="18" customHeight="1" x14ac:dyDescent="0.25">
      <c r="A338" s="36" t="str">
        <f t="shared" si="15"/>
        <v/>
      </c>
      <c r="B338" s="37"/>
      <c r="C338" s="38"/>
      <c r="D338" s="38"/>
      <c r="E338" s="38"/>
      <c r="F338" s="38"/>
      <c r="G338" s="38"/>
      <c r="H338" s="33" t="str">
        <f t="shared" si="16"/>
        <v/>
      </c>
      <c r="I338" s="34" t="str">
        <f t="shared" si="17"/>
        <v/>
      </c>
      <c r="J338" s="38"/>
      <c r="K338" s="38"/>
      <c r="L338" s="38"/>
      <c r="M338" s="38"/>
      <c r="N338" s="38"/>
      <c r="O338" s="38"/>
      <c r="P338" s="38"/>
    </row>
    <row r="339" spans="1:16" ht="18" customHeight="1" x14ac:dyDescent="0.25">
      <c r="A339" s="36" t="str">
        <f t="shared" si="15"/>
        <v/>
      </c>
      <c r="B339" s="37"/>
      <c r="C339" s="38"/>
      <c r="D339" s="38"/>
      <c r="E339" s="38"/>
      <c r="F339" s="38"/>
      <c r="G339" s="38"/>
      <c r="H339" s="33" t="str">
        <f t="shared" si="16"/>
        <v/>
      </c>
      <c r="I339" s="34" t="str">
        <f t="shared" si="17"/>
        <v/>
      </c>
      <c r="J339" s="38"/>
      <c r="K339" s="38"/>
      <c r="L339" s="38"/>
      <c r="M339" s="38"/>
      <c r="N339" s="38"/>
      <c r="O339" s="38"/>
      <c r="P339" s="38"/>
    </row>
    <row r="340" spans="1:16" ht="18" customHeight="1" x14ac:dyDescent="0.25">
      <c r="A340" s="36" t="str">
        <f t="shared" si="15"/>
        <v/>
      </c>
      <c r="B340" s="37"/>
      <c r="C340" s="38"/>
      <c r="D340" s="38"/>
      <c r="E340" s="38"/>
      <c r="F340" s="38"/>
      <c r="G340" s="38"/>
      <c r="H340" s="33" t="str">
        <f t="shared" si="16"/>
        <v/>
      </c>
      <c r="I340" s="34" t="str">
        <f t="shared" si="17"/>
        <v/>
      </c>
      <c r="J340" s="38"/>
      <c r="K340" s="38"/>
      <c r="L340" s="38"/>
      <c r="M340" s="38"/>
      <c r="N340" s="38"/>
      <c r="O340" s="38"/>
      <c r="P340" s="38"/>
    </row>
    <row r="341" spans="1:16" ht="18" customHeight="1" x14ac:dyDescent="0.25">
      <c r="A341" s="36" t="str">
        <f t="shared" si="15"/>
        <v/>
      </c>
      <c r="B341" s="37"/>
      <c r="C341" s="38"/>
      <c r="D341" s="38"/>
      <c r="E341" s="38"/>
      <c r="F341" s="38"/>
      <c r="G341" s="38"/>
      <c r="H341" s="33" t="str">
        <f t="shared" si="16"/>
        <v/>
      </c>
      <c r="I341" s="34" t="str">
        <f t="shared" si="17"/>
        <v/>
      </c>
      <c r="J341" s="38"/>
      <c r="K341" s="38"/>
      <c r="L341" s="38"/>
      <c r="M341" s="38"/>
      <c r="N341" s="38"/>
      <c r="O341" s="38"/>
      <c r="P341" s="38"/>
    </row>
    <row r="342" spans="1:16" ht="18" customHeight="1" x14ac:dyDescent="0.25">
      <c r="A342" s="36" t="str">
        <f t="shared" si="15"/>
        <v/>
      </c>
      <c r="B342" s="37"/>
      <c r="C342" s="38"/>
      <c r="D342" s="38"/>
      <c r="E342" s="38"/>
      <c r="F342" s="38"/>
      <c r="G342" s="38"/>
      <c r="H342" s="33" t="str">
        <f t="shared" si="16"/>
        <v/>
      </c>
      <c r="I342" s="34" t="str">
        <f t="shared" si="17"/>
        <v/>
      </c>
      <c r="J342" s="38"/>
      <c r="K342" s="38"/>
      <c r="L342" s="38"/>
      <c r="M342" s="38"/>
      <c r="N342" s="38"/>
      <c r="O342" s="38"/>
      <c r="P342" s="38"/>
    </row>
    <row r="343" spans="1:16" ht="18" customHeight="1" x14ac:dyDescent="0.25">
      <c r="A343" s="36" t="str">
        <f t="shared" si="15"/>
        <v/>
      </c>
      <c r="B343" s="37"/>
      <c r="C343" s="38"/>
      <c r="D343" s="38"/>
      <c r="E343" s="38"/>
      <c r="F343" s="38"/>
      <c r="G343" s="38"/>
      <c r="H343" s="33" t="str">
        <f t="shared" si="16"/>
        <v/>
      </c>
      <c r="I343" s="34" t="str">
        <f t="shared" si="17"/>
        <v/>
      </c>
      <c r="J343" s="38"/>
      <c r="K343" s="38"/>
      <c r="L343" s="38"/>
      <c r="M343" s="38"/>
      <c r="N343" s="38"/>
      <c r="O343" s="38"/>
      <c r="P343" s="38"/>
    </row>
    <row r="344" spans="1:16" ht="18" customHeight="1" x14ac:dyDescent="0.25">
      <c r="A344" s="36" t="str">
        <f t="shared" si="15"/>
        <v/>
      </c>
      <c r="B344" s="37"/>
      <c r="C344" s="38"/>
      <c r="D344" s="38"/>
      <c r="E344" s="38"/>
      <c r="F344" s="38"/>
      <c r="G344" s="38"/>
      <c r="H344" s="33" t="str">
        <f t="shared" si="16"/>
        <v/>
      </c>
      <c r="I344" s="34" t="str">
        <f t="shared" si="17"/>
        <v/>
      </c>
      <c r="J344" s="38"/>
      <c r="K344" s="38"/>
      <c r="L344" s="38"/>
      <c r="M344" s="38"/>
      <c r="N344" s="38"/>
      <c r="O344" s="38"/>
      <c r="P344" s="38"/>
    </row>
    <row r="345" spans="1:16" ht="18" customHeight="1" x14ac:dyDescent="0.25">
      <c r="A345" s="36" t="str">
        <f t="shared" si="15"/>
        <v/>
      </c>
      <c r="B345" s="37"/>
      <c r="C345" s="38"/>
      <c r="D345" s="38"/>
      <c r="E345" s="38"/>
      <c r="F345" s="38"/>
      <c r="G345" s="38"/>
      <c r="H345" s="33" t="str">
        <f t="shared" si="16"/>
        <v/>
      </c>
      <c r="I345" s="34" t="str">
        <f t="shared" si="17"/>
        <v/>
      </c>
      <c r="J345" s="38"/>
      <c r="K345" s="38"/>
      <c r="L345" s="38"/>
      <c r="M345" s="38"/>
      <c r="N345" s="38"/>
      <c r="O345" s="38"/>
      <c r="P345" s="38"/>
    </row>
    <row r="346" spans="1:16" ht="18" customHeight="1" x14ac:dyDescent="0.25">
      <c r="A346" s="36" t="str">
        <f t="shared" si="15"/>
        <v/>
      </c>
      <c r="B346" s="37"/>
      <c r="C346" s="38"/>
      <c r="D346" s="38"/>
      <c r="E346" s="38"/>
      <c r="F346" s="38"/>
      <c r="G346" s="38"/>
      <c r="H346" s="33" t="str">
        <f t="shared" si="16"/>
        <v/>
      </c>
      <c r="I346" s="34" t="str">
        <f t="shared" si="17"/>
        <v/>
      </c>
      <c r="J346" s="38"/>
      <c r="K346" s="38"/>
      <c r="L346" s="38"/>
      <c r="M346" s="38"/>
      <c r="N346" s="38"/>
      <c r="O346" s="38"/>
      <c r="P346" s="38"/>
    </row>
    <row r="347" spans="1:16" ht="18" customHeight="1" x14ac:dyDescent="0.25">
      <c r="A347" s="36" t="str">
        <f t="shared" si="15"/>
        <v/>
      </c>
      <c r="B347" s="37"/>
      <c r="C347" s="38"/>
      <c r="D347" s="38"/>
      <c r="E347" s="38"/>
      <c r="F347" s="38"/>
      <c r="G347" s="38"/>
      <c r="H347" s="33" t="str">
        <f t="shared" si="16"/>
        <v/>
      </c>
      <c r="I347" s="34" t="str">
        <f t="shared" si="17"/>
        <v/>
      </c>
      <c r="J347" s="38"/>
      <c r="K347" s="38"/>
      <c r="L347" s="38"/>
      <c r="M347" s="38"/>
      <c r="N347" s="38"/>
      <c r="O347" s="38"/>
      <c r="P347" s="38"/>
    </row>
    <row r="348" spans="1:16" ht="18" customHeight="1" x14ac:dyDescent="0.25">
      <c r="A348" s="36" t="str">
        <f t="shared" si="15"/>
        <v/>
      </c>
      <c r="B348" s="37"/>
      <c r="C348" s="38"/>
      <c r="D348" s="38"/>
      <c r="E348" s="38"/>
      <c r="F348" s="38"/>
      <c r="G348" s="38"/>
      <c r="H348" s="33" t="str">
        <f t="shared" si="16"/>
        <v/>
      </c>
      <c r="I348" s="34" t="str">
        <f t="shared" si="17"/>
        <v/>
      </c>
      <c r="J348" s="38"/>
      <c r="K348" s="38"/>
      <c r="L348" s="38"/>
      <c r="M348" s="38"/>
      <c r="N348" s="38"/>
      <c r="O348" s="38"/>
      <c r="P348" s="38"/>
    </row>
    <row r="349" spans="1:16" ht="18" customHeight="1" x14ac:dyDescent="0.25">
      <c r="A349" s="36" t="str">
        <f t="shared" si="15"/>
        <v/>
      </c>
      <c r="B349" s="37"/>
      <c r="C349" s="38"/>
      <c r="D349" s="38"/>
      <c r="E349" s="38"/>
      <c r="F349" s="38"/>
      <c r="G349" s="38"/>
      <c r="H349" s="33" t="str">
        <f t="shared" si="16"/>
        <v/>
      </c>
      <c r="I349" s="34" t="str">
        <f t="shared" si="17"/>
        <v/>
      </c>
      <c r="J349" s="38"/>
      <c r="K349" s="38"/>
      <c r="L349" s="38"/>
      <c r="M349" s="38"/>
      <c r="N349" s="38"/>
      <c r="O349" s="38"/>
      <c r="P349" s="38"/>
    </row>
    <row r="350" spans="1:16" ht="18" customHeight="1" x14ac:dyDescent="0.25">
      <c r="A350" s="36" t="str">
        <f t="shared" si="15"/>
        <v/>
      </c>
      <c r="B350" s="37"/>
      <c r="C350" s="38"/>
      <c r="D350" s="38"/>
      <c r="E350" s="38"/>
      <c r="F350" s="38"/>
      <c r="G350" s="38"/>
      <c r="H350" s="33" t="str">
        <f t="shared" si="16"/>
        <v/>
      </c>
      <c r="I350" s="34" t="str">
        <f t="shared" si="17"/>
        <v/>
      </c>
      <c r="J350" s="38"/>
      <c r="K350" s="38"/>
      <c r="L350" s="38"/>
      <c r="M350" s="38"/>
      <c r="N350" s="38"/>
      <c r="O350" s="38"/>
      <c r="P350" s="38"/>
    </row>
    <row r="351" spans="1:16" ht="18" customHeight="1" x14ac:dyDescent="0.25">
      <c r="A351" s="36" t="str">
        <f t="shared" si="15"/>
        <v/>
      </c>
      <c r="B351" s="37"/>
      <c r="C351" s="38"/>
      <c r="D351" s="38"/>
      <c r="E351" s="38"/>
      <c r="F351" s="38"/>
      <c r="G351" s="38"/>
      <c r="H351" s="33" t="str">
        <f t="shared" si="16"/>
        <v/>
      </c>
      <c r="I351" s="34" t="str">
        <f t="shared" si="17"/>
        <v/>
      </c>
      <c r="J351" s="38"/>
      <c r="K351" s="38"/>
      <c r="L351" s="38"/>
      <c r="M351" s="38"/>
      <c r="N351" s="38"/>
      <c r="O351" s="38"/>
      <c r="P351" s="38"/>
    </row>
    <row r="352" spans="1:16" ht="18" customHeight="1" x14ac:dyDescent="0.25">
      <c r="A352" s="36" t="str">
        <f t="shared" si="15"/>
        <v/>
      </c>
      <c r="B352" s="37"/>
      <c r="C352" s="38"/>
      <c r="D352" s="38"/>
      <c r="E352" s="38"/>
      <c r="F352" s="38"/>
      <c r="G352" s="38"/>
      <c r="H352" s="33" t="str">
        <f t="shared" si="16"/>
        <v/>
      </c>
      <c r="I352" s="34" t="str">
        <f t="shared" si="17"/>
        <v/>
      </c>
      <c r="J352" s="38"/>
      <c r="K352" s="38"/>
      <c r="L352" s="38"/>
      <c r="M352" s="38"/>
      <c r="N352" s="38"/>
      <c r="O352" s="38"/>
      <c r="P352" s="38"/>
    </row>
    <row r="353" spans="1:16" ht="18" customHeight="1" x14ac:dyDescent="0.25">
      <c r="A353" s="36" t="str">
        <f t="shared" si="15"/>
        <v/>
      </c>
      <c r="B353" s="37"/>
      <c r="C353" s="38"/>
      <c r="D353" s="38"/>
      <c r="E353" s="38"/>
      <c r="F353" s="38"/>
      <c r="G353" s="38"/>
      <c r="H353" s="33" t="str">
        <f t="shared" si="16"/>
        <v/>
      </c>
      <c r="I353" s="34" t="str">
        <f t="shared" si="17"/>
        <v/>
      </c>
      <c r="J353" s="38"/>
      <c r="K353" s="38"/>
      <c r="L353" s="38"/>
      <c r="M353" s="38"/>
      <c r="N353" s="38"/>
      <c r="O353" s="38"/>
      <c r="P353" s="38"/>
    </row>
    <row r="354" spans="1:16" ht="18" customHeight="1" x14ac:dyDescent="0.25">
      <c r="A354" s="36" t="str">
        <f t="shared" si="15"/>
        <v/>
      </c>
      <c r="B354" s="37"/>
      <c r="C354" s="38"/>
      <c r="D354" s="38"/>
      <c r="E354" s="38"/>
      <c r="F354" s="38"/>
      <c r="G354" s="38"/>
      <c r="H354" s="33" t="str">
        <f t="shared" si="16"/>
        <v/>
      </c>
      <c r="I354" s="34" t="str">
        <f t="shared" si="17"/>
        <v/>
      </c>
      <c r="J354" s="38"/>
      <c r="K354" s="38"/>
      <c r="L354" s="38"/>
      <c r="M354" s="38"/>
      <c r="N354" s="38"/>
      <c r="O354" s="38"/>
      <c r="P354" s="38"/>
    </row>
    <row r="355" spans="1:16" ht="18" customHeight="1" x14ac:dyDescent="0.25">
      <c r="A355" s="36" t="str">
        <f t="shared" si="15"/>
        <v/>
      </c>
      <c r="B355" s="37"/>
      <c r="C355" s="38"/>
      <c r="D355" s="38"/>
      <c r="E355" s="38"/>
      <c r="F355" s="38"/>
      <c r="G355" s="38"/>
      <c r="H355" s="33" t="str">
        <f t="shared" si="16"/>
        <v/>
      </c>
      <c r="I355" s="34" t="str">
        <f t="shared" si="17"/>
        <v/>
      </c>
      <c r="J355" s="38"/>
      <c r="K355" s="38"/>
      <c r="L355" s="38"/>
      <c r="M355" s="38"/>
      <c r="N355" s="38"/>
      <c r="O355" s="38"/>
      <c r="P355" s="38"/>
    </row>
    <row r="356" spans="1:16" ht="18" customHeight="1" x14ac:dyDescent="0.25">
      <c r="A356" s="36" t="str">
        <f t="shared" si="15"/>
        <v/>
      </c>
      <c r="B356" s="37"/>
      <c r="C356" s="38"/>
      <c r="D356" s="38"/>
      <c r="E356" s="38"/>
      <c r="F356" s="38"/>
      <c r="G356" s="38"/>
      <c r="H356" s="33" t="str">
        <f t="shared" si="16"/>
        <v/>
      </c>
      <c r="I356" s="34" t="str">
        <f t="shared" si="17"/>
        <v/>
      </c>
      <c r="J356" s="38"/>
      <c r="K356" s="38"/>
      <c r="L356" s="38"/>
      <c r="M356" s="38"/>
      <c r="N356" s="38"/>
      <c r="O356" s="38"/>
      <c r="P356" s="38"/>
    </row>
    <row r="357" spans="1:16" ht="18" customHeight="1" x14ac:dyDescent="0.25">
      <c r="A357" s="36" t="str">
        <f t="shared" si="15"/>
        <v/>
      </c>
      <c r="B357" s="37"/>
      <c r="C357" s="38"/>
      <c r="D357" s="38"/>
      <c r="E357" s="38"/>
      <c r="F357" s="38"/>
      <c r="G357" s="38"/>
      <c r="H357" s="33" t="str">
        <f t="shared" si="16"/>
        <v/>
      </c>
      <c r="I357" s="34" t="str">
        <f t="shared" si="17"/>
        <v/>
      </c>
      <c r="J357" s="38"/>
      <c r="K357" s="38"/>
      <c r="L357" s="38"/>
      <c r="M357" s="38"/>
      <c r="N357" s="38"/>
      <c r="O357" s="38"/>
      <c r="P357" s="38"/>
    </row>
    <row r="358" spans="1:16" ht="18" customHeight="1" x14ac:dyDescent="0.25">
      <c r="A358" s="36" t="str">
        <f t="shared" si="15"/>
        <v/>
      </c>
      <c r="B358" s="37"/>
      <c r="C358" s="38"/>
      <c r="D358" s="38"/>
      <c r="E358" s="38"/>
      <c r="F358" s="38"/>
      <c r="G358" s="38"/>
      <c r="H358" s="33" t="str">
        <f t="shared" si="16"/>
        <v/>
      </c>
      <c r="I358" s="34" t="str">
        <f t="shared" si="17"/>
        <v/>
      </c>
      <c r="J358" s="38"/>
      <c r="K358" s="38"/>
      <c r="L358" s="38"/>
      <c r="M358" s="38"/>
      <c r="N358" s="38"/>
      <c r="O358" s="38"/>
      <c r="P358" s="38"/>
    </row>
    <row r="359" spans="1:16" ht="18" customHeight="1" x14ac:dyDescent="0.25">
      <c r="A359" s="36" t="str">
        <f t="shared" si="15"/>
        <v/>
      </c>
      <c r="B359" s="37"/>
      <c r="C359" s="38"/>
      <c r="D359" s="38"/>
      <c r="E359" s="38"/>
      <c r="F359" s="38"/>
      <c r="G359" s="38"/>
      <c r="H359" s="33" t="str">
        <f t="shared" si="16"/>
        <v/>
      </c>
      <c r="I359" s="34" t="str">
        <f t="shared" si="17"/>
        <v/>
      </c>
      <c r="J359" s="38"/>
      <c r="K359" s="38"/>
      <c r="L359" s="38"/>
      <c r="M359" s="38"/>
      <c r="N359" s="38"/>
      <c r="O359" s="38"/>
      <c r="P359" s="38"/>
    </row>
    <row r="360" spans="1:16" ht="18" customHeight="1" x14ac:dyDescent="0.25">
      <c r="A360" s="36" t="str">
        <f t="shared" si="15"/>
        <v/>
      </c>
      <c r="B360" s="37"/>
      <c r="C360" s="38"/>
      <c r="D360" s="38"/>
      <c r="E360" s="38"/>
      <c r="F360" s="38"/>
      <c r="G360" s="38"/>
      <c r="H360" s="33" t="str">
        <f t="shared" si="16"/>
        <v/>
      </c>
      <c r="I360" s="34" t="str">
        <f t="shared" si="17"/>
        <v/>
      </c>
      <c r="J360" s="38"/>
      <c r="K360" s="38"/>
      <c r="L360" s="38"/>
      <c r="M360" s="38"/>
      <c r="N360" s="38"/>
      <c r="O360" s="38"/>
      <c r="P360" s="38"/>
    </row>
    <row r="361" spans="1:16" ht="18" customHeight="1" x14ac:dyDescent="0.25">
      <c r="A361" s="36" t="str">
        <f t="shared" si="15"/>
        <v/>
      </c>
      <c r="B361" s="37"/>
      <c r="C361" s="38"/>
      <c r="D361" s="38"/>
      <c r="E361" s="38"/>
      <c r="F361" s="38"/>
      <c r="G361" s="38"/>
      <c r="H361" s="33" t="str">
        <f t="shared" si="16"/>
        <v/>
      </c>
      <c r="I361" s="34" t="str">
        <f t="shared" si="17"/>
        <v/>
      </c>
      <c r="J361" s="38"/>
      <c r="K361" s="38"/>
      <c r="L361" s="38"/>
      <c r="M361" s="38"/>
      <c r="N361" s="38"/>
      <c r="O361" s="38"/>
      <c r="P361" s="38"/>
    </row>
    <row r="362" spans="1:16" ht="18" customHeight="1" x14ac:dyDescent="0.25">
      <c r="A362" s="36" t="str">
        <f t="shared" si="15"/>
        <v/>
      </c>
      <c r="B362" s="37"/>
      <c r="C362" s="38"/>
      <c r="D362" s="38"/>
      <c r="E362" s="38"/>
      <c r="F362" s="38"/>
      <c r="G362" s="38"/>
      <c r="H362" s="33" t="str">
        <f t="shared" si="16"/>
        <v/>
      </c>
      <c r="I362" s="34" t="str">
        <f t="shared" si="17"/>
        <v/>
      </c>
      <c r="J362" s="38"/>
      <c r="K362" s="38"/>
      <c r="L362" s="38"/>
      <c r="M362" s="38"/>
      <c r="N362" s="38"/>
      <c r="O362" s="38"/>
      <c r="P362" s="38"/>
    </row>
    <row r="363" spans="1:16" ht="18" customHeight="1" x14ac:dyDescent="0.25">
      <c r="A363" s="36" t="str">
        <f t="shared" si="15"/>
        <v/>
      </c>
      <c r="B363" s="37"/>
      <c r="C363" s="38"/>
      <c r="D363" s="38"/>
      <c r="E363" s="38"/>
      <c r="F363" s="38"/>
      <c r="G363" s="38"/>
      <c r="H363" s="33" t="str">
        <f t="shared" si="16"/>
        <v/>
      </c>
      <c r="I363" s="34" t="str">
        <f t="shared" si="17"/>
        <v/>
      </c>
      <c r="J363" s="38"/>
      <c r="K363" s="38"/>
      <c r="L363" s="38"/>
      <c r="M363" s="38"/>
      <c r="N363" s="38"/>
      <c r="O363" s="38"/>
      <c r="P363" s="38"/>
    </row>
    <row r="364" spans="1:16" ht="18" customHeight="1" x14ac:dyDescent="0.25">
      <c r="A364" s="36" t="str">
        <f t="shared" si="15"/>
        <v/>
      </c>
      <c r="B364" s="37"/>
      <c r="C364" s="38"/>
      <c r="D364" s="38"/>
      <c r="E364" s="38"/>
      <c r="F364" s="38"/>
      <c r="G364" s="38"/>
      <c r="H364" s="33" t="str">
        <f t="shared" si="16"/>
        <v/>
      </c>
      <c r="I364" s="34" t="str">
        <f t="shared" si="17"/>
        <v/>
      </c>
      <c r="J364" s="38"/>
      <c r="K364" s="38"/>
      <c r="L364" s="38"/>
      <c r="M364" s="38"/>
      <c r="N364" s="38"/>
      <c r="O364" s="38"/>
      <c r="P364" s="38"/>
    </row>
    <row r="365" spans="1:16" ht="18" customHeight="1" x14ac:dyDescent="0.25">
      <c r="A365" s="36" t="str">
        <f t="shared" si="15"/>
        <v/>
      </c>
      <c r="B365" s="37"/>
      <c r="C365" s="38"/>
      <c r="D365" s="38"/>
      <c r="E365" s="38"/>
      <c r="F365" s="38"/>
      <c r="G365" s="38"/>
      <c r="H365" s="33" t="str">
        <f t="shared" si="16"/>
        <v/>
      </c>
      <c r="I365" s="34" t="str">
        <f t="shared" si="17"/>
        <v/>
      </c>
      <c r="J365" s="38"/>
      <c r="K365" s="38"/>
      <c r="L365" s="38"/>
      <c r="M365" s="38"/>
      <c r="N365" s="38"/>
      <c r="O365" s="38"/>
      <c r="P365" s="38"/>
    </row>
    <row r="366" spans="1:16" ht="18" customHeight="1" x14ac:dyDescent="0.25">
      <c r="A366" s="36" t="str">
        <f t="shared" si="15"/>
        <v/>
      </c>
      <c r="B366" s="37"/>
      <c r="C366" s="38"/>
      <c r="D366" s="38"/>
      <c r="E366" s="38"/>
      <c r="F366" s="38"/>
      <c r="G366" s="38"/>
      <c r="H366" s="33" t="str">
        <f t="shared" si="16"/>
        <v/>
      </c>
      <c r="I366" s="34" t="str">
        <f t="shared" si="17"/>
        <v/>
      </c>
      <c r="J366" s="38"/>
      <c r="K366" s="38"/>
      <c r="L366" s="38"/>
      <c r="M366" s="38"/>
      <c r="N366" s="38"/>
      <c r="O366" s="38"/>
      <c r="P366" s="38"/>
    </row>
    <row r="367" spans="1:16" ht="18" customHeight="1" x14ac:dyDescent="0.25">
      <c r="A367" s="36" t="str">
        <f t="shared" si="15"/>
        <v/>
      </c>
      <c r="B367" s="37"/>
      <c r="C367" s="38"/>
      <c r="D367" s="38"/>
      <c r="E367" s="38"/>
      <c r="F367" s="38"/>
      <c r="G367" s="38"/>
      <c r="H367" s="33" t="str">
        <f t="shared" si="16"/>
        <v/>
      </c>
      <c r="I367" s="34" t="str">
        <f t="shared" si="17"/>
        <v/>
      </c>
      <c r="J367" s="38"/>
      <c r="K367" s="38"/>
      <c r="L367" s="38"/>
      <c r="M367" s="38"/>
      <c r="N367" s="38"/>
      <c r="O367" s="38"/>
      <c r="P367" s="38"/>
    </row>
    <row r="368" spans="1:16" ht="18" customHeight="1" x14ac:dyDescent="0.25">
      <c r="A368" s="36" t="str">
        <f t="shared" si="15"/>
        <v/>
      </c>
      <c r="B368" s="37"/>
      <c r="C368" s="38"/>
      <c r="D368" s="38"/>
      <c r="E368" s="38"/>
      <c r="F368" s="38"/>
      <c r="G368" s="38"/>
      <c r="H368" s="33" t="str">
        <f t="shared" si="16"/>
        <v/>
      </c>
      <c r="I368" s="34" t="str">
        <f t="shared" si="17"/>
        <v/>
      </c>
      <c r="J368" s="38"/>
      <c r="K368" s="38"/>
      <c r="L368" s="38"/>
      <c r="M368" s="38"/>
      <c r="N368" s="38"/>
      <c r="O368" s="38"/>
      <c r="P368" s="38"/>
    </row>
    <row r="369" spans="1:16" ht="18" customHeight="1" x14ac:dyDescent="0.25">
      <c r="A369" s="36" t="str">
        <f t="shared" si="15"/>
        <v/>
      </c>
      <c r="B369" s="37"/>
      <c r="C369" s="38"/>
      <c r="D369" s="38"/>
      <c r="E369" s="38"/>
      <c r="F369" s="38"/>
      <c r="G369" s="38"/>
      <c r="H369" s="33" t="str">
        <f t="shared" si="16"/>
        <v/>
      </c>
      <c r="I369" s="34" t="str">
        <f t="shared" si="17"/>
        <v/>
      </c>
      <c r="J369" s="38"/>
      <c r="K369" s="38"/>
      <c r="L369" s="38"/>
      <c r="M369" s="38"/>
      <c r="N369" s="38"/>
      <c r="O369" s="38"/>
      <c r="P369" s="38"/>
    </row>
    <row r="370" spans="1:16" ht="18" customHeight="1" x14ac:dyDescent="0.25">
      <c r="A370" s="36" t="str">
        <f t="shared" si="15"/>
        <v/>
      </c>
      <c r="B370" s="37"/>
      <c r="C370" s="38"/>
      <c r="D370" s="38"/>
      <c r="E370" s="38"/>
      <c r="F370" s="38"/>
      <c r="G370" s="38"/>
      <c r="H370" s="33" t="str">
        <f t="shared" si="16"/>
        <v/>
      </c>
      <c r="I370" s="34" t="str">
        <f t="shared" si="17"/>
        <v/>
      </c>
      <c r="J370" s="38"/>
      <c r="K370" s="38"/>
      <c r="L370" s="38"/>
      <c r="M370" s="38"/>
      <c r="N370" s="38"/>
      <c r="O370" s="38"/>
      <c r="P370" s="38"/>
    </row>
    <row r="371" spans="1:16" ht="18" customHeight="1" x14ac:dyDescent="0.25">
      <c r="A371" s="36" t="str">
        <f t="shared" si="15"/>
        <v/>
      </c>
      <c r="B371" s="37"/>
      <c r="C371" s="38"/>
      <c r="D371" s="38"/>
      <c r="E371" s="38"/>
      <c r="F371" s="38"/>
      <c r="G371" s="38"/>
      <c r="H371" s="33" t="str">
        <f t="shared" si="16"/>
        <v/>
      </c>
      <c r="I371" s="34" t="str">
        <f t="shared" si="17"/>
        <v/>
      </c>
      <c r="J371" s="38"/>
      <c r="K371" s="38"/>
      <c r="L371" s="38"/>
      <c r="M371" s="38"/>
      <c r="N371" s="38"/>
      <c r="O371" s="38"/>
      <c r="P371" s="38"/>
    </row>
    <row r="372" spans="1:16" ht="18" customHeight="1" x14ac:dyDescent="0.25">
      <c r="A372" s="36" t="str">
        <f t="shared" si="15"/>
        <v/>
      </c>
      <c r="B372" s="37"/>
      <c r="C372" s="38"/>
      <c r="D372" s="38"/>
      <c r="E372" s="38"/>
      <c r="F372" s="38"/>
      <c r="G372" s="38"/>
      <c r="H372" s="33" t="str">
        <f t="shared" si="16"/>
        <v/>
      </c>
      <c r="I372" s="34" t="str">
        <f t="shared" si="17"/>
        <v/>
      </c>
      <c r="J372" s="38"/>
      <c r="K372" s="38"/>
      <c r="L372" s="38"/>
      <c r="M372" s="38"/>
      <c r="N372" s="38"/>
      <c r="O372" s="38"/>
      <c r="P372" s="38"/>
    </row>
    <row r="373" spans="1:16" ht="18" customHeight="1" x14ac:dyDescent="0.25">
      <c r="A373" s="36" t="str">
        <f t="shared" si="15"/>
        <v/>
      </c>
      <c r="B373" s="37"/>
      <c r="C373" s="38"/>
      <c r="D373" s="38"/>
      <c r="E373" s="38"/>
      <c r="F373" s="38"/>
      <c r="G373" s="38"/>
      <c r="H373" s="33" t="str">
        <f t="shared" si="16"/>
        <v/>
      </c>
      <c r="I373" s="34" t="str">
        <f t="shared" si="17"/>
        <v/>
      </c>
      <c r="J373" s="38"/>
      <c r="K373" s="38"/>
      <c r="L373" s="38"/>
      <c r="M373" s="38"/>
      <c r="N373" s="38"/>
      <c r="O373" s="38"/>
      <c r="P373" s="38"/>
    </row>
    <row r="374" spans="1:16" ht="18" customHeight="1" x14ac:dyDescent="0.25">
      <c r="A374" s="36" t="str">
        <f t="shared" si="15"/>
        <v/>
      </c>
      <c r="B374" s="37"/>
      <c r="C374" s="38"/>
      <c r="D374" s="38"/>
      <c r="E374" s="38"/>
      <c r="F374" s="38"/>
      <c r="G374" s="38"/>
      <c r="H374" s="33" t="str">
        <f t="shared" si="16"/>
        <v/>
      </c>
      <c r="I374" s="34" t="str">
        <f t="shared" si="17"/>
        <v/>
      </c>
      <c r="J374" s="38"/>
      <c r="K374" s="38"/>
      <c r="L374" s="38"/>
      <c r="M374" s="38"/>
      <c r="N374" s="38"/>
      <c r="O374" s="38"/>
      <c r="P374" s="38"/>
    </row>
    <row r="375" spans="1:16" ht="18" customHeight="1" x14ac:dyDescent="0.25">
      <c r="A375" s="36" t="str">
        <f t="shared" si="15"/>
        <v/>
      </c>
      <c r="B375" s="37"/>
      <c r="C375" s="38"/>
      <c r="D375" s="38"/>
      <c r="E375" s="38"/>
      <c r="F375" s="38"/>
      <c r="G375" s="38"/>
      <c r="H375" s="33" t="str">
        <f t="shared" si="16"/>
        <v/>
      </c>
      <c r="I375" s="34" t="str">
        <f t="shared" si="17"/>
        <v/>
      </c>
      <c r="J375" s="38"/>
      <c r="K375" s="38"/>
      <c r="L375" s="38"/>
      <c r="M375" s="38"/>
      <c r="N375" s="38"/>
      <c r="O375" s="38"/>
      <c r="P375" s="38"/>
    </row>
    <row r="376" spans="1:16" ht="18" customHeight="1" x14ac:dyDescent="0.25">
      <c r="A376" s="36" t="str">
        <f t="shared" si="15"/>
        <v/>
      </c>
      <c r="B376" s="37"/>
      <c r="C376" s="38"/>
      <c r="D376" s="38"/>
      <c r="E376" s="38"/>
      <c r="F376" s="38"/>
      <c r="G376" s="38"/>
      <c r="H376" s="33" t="str">
        <f t="shared" si="16"/>
        <v/>
      </c>
      <c r="I376" s="34" t="str">
        <f t="shared" si="17"/>
        <v/>
      </c>
      <c r="J376" s="38"/>
      <c r="K376" s="38"/>
      <c r="L376" s="38"/>
      <c r="M376" s="38"/>
      <c r="N376" s="38"/>
      <c r="O376" s="38"/>
      <c r="P376" s="38"/>
    </row>
    <row r="377" spans="1:16" ht="18" customHeight="1" x14ac:dyDescent="0.25">
      <c r="A377" s="36" t="str">
        <f t="shared" si="15"/>
        <v/>
      </c>
      <c r="B377" s="37"/>
      <c r="C377" s="38"/>
      <c r="D377" s="38"/>
      <c r="E377" s="38"/>
      <c r="F377" s="38"/>
      <c r="G377" s="38"/>
      <c r="H377" s="33" t="str">
        <f t="shared" si="16"/>
        <v/>
      </c>
      <c r="I377" s="34" t="str">
        <f t="shared" si="17"/>
        <v/>
      </c>
      <c r="J377" s="38"/>
      <c r="K377" s="38"/>
      <c r="L377" s="38"/>
      <c r="M377" s="38"/>
      <c r="N377" s="38"/>
      <c r="O377" s="38"/>
      <c r="P377" s="38"/>
    </row>
    <row r="378" spans="1:16" ht="18" customHeight="1" x14ac:dyDescent="0.25">
      <c r="A378" s="36" t="str">
        <f t="shared" si="15"/>
        <v/>
      </c>
      <c r="B378" s="37"/>
      <c r="C378" s="38"/>
      <c r="D378" s="38"/>
      <c r="E378" s="38"/>
      <c r="F378" s="38"/>
      <c r="G378" s="38"/>
      <c r="H378" s="33" t="str">
        <f t="shared" si="16"/>
        <v/>
      </c>
      <c r="I378" s="34" t="str">
        <f t="shared" si="17"/>
        <v/>
      </c>
      <c r="J378" s="38"/>
      <c r="K378" s="38"/>
      <c r="L378" s="38"/>
      <c r="M378" s="38"/>
      <c r="N378" s="38"/>
      <c r="O378" s="38"/>
      <c r="P378" s="38"/>
    </row>
    <row r="379" spans="1:16" ht="18" customHeight="1" x14ac:dyDescent="0.25">
      <c r="A379" s="36" t="str">
        <f t="shared" si="15"/>
        <v/>
      </c>
      <c r="B379" s="37"/>
      <c r="C379" s="38"/>
      <c r="D379" s="38"/>
      <c r="E379" s="38"/>
      <c r="F379" s="38"/>
      <c r="G379" s="38"/>
      <c r="H379" s="33" t="str">
        <f t="shared" si="16"/>
        <v/>
      </c>
      <c r="I379" s="34" t="str">
        <f t="shared" si="17"/>
        <v/>
      </c>
      <c r="J379" s="38"/>
      <c r="K379" s="38"/>
      <c r="L379" s="38"/>
      <c r="M379" s="38"/>
      <c r="N379" s="38"/>
      <c r="O379" s="38"/>
      <c r="P379" s="38"/>
    </row>
    <row r="380" spans="1:16" ht="18" customHeight="1" x14ac:dyDescent="0.25">
      <c r="A380" s="36" t="str">
        <f t="shared" si="15"/>
        <v/>
      </c>
      <c r="B380" s="37"/>
      <c r="C380" s="38"/>
      <c r="D380" s="38"/>
      <c r="E380" s="38"/>
      <c r="F380" s="38"/>
      <c r="G380" s="38"/>
      <c r="H380" s="33" t="str">
        <f t="shared" si="16"/>
        <v/>
      </c>
      <c r="I380" s="34" t="str">
        <f t="shared" si="17"/>
        <v/>
      </c>
      <c r="J380" s="38"/>
      <c r="K380" s="38"/>
      <c r="L380" s="38"/>
      <c r="M380" s="38"/>
      <c r="N380" s="38"/>
      <c r="O380" s="38"/>
      <c r="P380" s="38"/>
    </row>
    <row r="381" spans="1:16" ht="18" customHeight="1" x14ac:dyDescent="0.25">
      <c r="A381" s="36" t="str">
        <f t="shared" si="15"/>
        <v/>
      </c>
      <c r="B381" s="37"/>
      <c r="C381" s="38"/>
      <c r="D381" s="38"/>
      <c r="E381" s="38"/>
      <c r="F381" s="38"/>
      <c r="G381" s="38"/>
      <c r="H381" s="33" t="str">
        <f t="shared" si="16"/>
        <v/>
      </c>
      <c r="I381" s="34" t="str">
        <f t="shared" si="17"/>
        <v/>
      </c>
      <c r="J381" s="38"/>
      <c r="K381" s="38"/>
      <c r="L381" s="38"/>
      <c r="M381" s="38"/>
      <c r="N381" s="38"/>
      <c r="O381" s="38"/>
      <c r="P381" s="38"/>
    </row>
    <row r="382" spans="1:16" ht="18" customHeight="1" x14ac:dyDescent="0.25">
      <c r="A382" s="36" t="str">
        <f t="shared" si="15"/>
        <v/>
      </c>
      <c r="B382" s="37"/>
      <c r="C382" s="38"/>
      <c r="D382" s="38"/>
      <c r="E382" s="38"/>
      <c r="F382" s="38"/>
      <c r="G382" s="38"/>
      <c r="H382" s="33" t="str">
        <f t="shared" si="16"/>
        <v/>
      </c>
      <c r="I382" s="34" t="str">
        <f t="shared" si="17"/>
        <v/>
      </c>
      <c r="J382" s="38"/>
      <c r="K382" s="38"/>
      <c r="L382" s="38"/>
      <c r="M382" s="38"/>
      <c r="N382" s="38"/>
      <c r="O382" s="38"/>
      <c r="P382" s="38"/>
    </row>
    <row r="383" spans="1:16" ht="18" customHeight="1" x14ac:dyDescent="0.25">
      <c r="A383" s="36" t="str">
        <f t="shared" si="15"/>
        <v/>
      </c>
      <c r="B383" s="37"/>
      <c r="C383" s="38"/>
      <c r="D383" s="38"/>
      <c r="E383" s="38"/>
      <c r="F383" s="38"/>
      <c r="G383" s="38"/>
      <c r="H383" s="33" t="str">
        <f t="shared" si="16"/>
        <v/>
      </c>
      <c r="I383" s="34" t="str">
        <f t="shared" si="17"/>
        <v/>
      </c>
      <c r="J383" s="38"/>
      <c r="K383" s="38"/>
      <c r="L383" s="38"/>
      <c r="M383" s="38"/>
      <c r="N383" s="38"/>
      <c r="O383" s="38"/>
      <c r="P383" s="38"/>
    </row>
    <row r="384" spans="1:16" ht="18" customHeight="1" x14ac:dyDescent="0.25">
      <c r="A384" s="36" t="str">
        <f t="shared" si="15"/>
        <v/>
      </c>
      <c r="B384" s="37"/>
      <c r="C384" s="38"/>
      <c r="D384" s="38"/>
      <c r="E384" s="38"/>
      <c r="F384" s="38"/>
      <c r="G384" s="38"/>
      <c r="H384" s="33" t="str">
        <f t="shared" si="16"/>
        <v/>
      </c>
      <c r="I384" s="34" t="str">
        <f t="shared" si="17"/>
        <v/>
      </c>
      <c r="J384" s="38"/>
      <c r="K384" s="38"/>
      <c r="L384" s="38"/>
      <c r="M384" s="38"/>
      <c r="N384" s="38"/>
      <c r="O384" s="38"/>
      <c r="P384" s="38"/>
    </row>
    <row r="385" spans="1:16" ht="18" customHeight="1" x14ac:dyDescent="0.25">
      <c r="A385" s="36" t="str">
        <f t="shared" si="15"/>
        <v/>
      </c>
      <c r="B385" s="37"/>
      <c r="C385" s="38"/>
      <c r="D385" s="38"/>
      <c r="E385" s="38"/>
      <c r="F385" s="38"/>
      <c r="G385" s="38"/>
      <c r="H385" s="33" t="str">
        <f t="shared" si="16"/>
        <v/>
      </c>
      <c r="I385" s="34" t="str">
        <f t="shared" si="17"/>
        <v/>
      </c>
      <c r="J385" s="38"/>
      <c r="K385" s="38"/>
      <c r="L385" s="38"/>
      <c r="M385" s="38"/>
      <c r="N385" s="38"/>
      <c r="O385" s="38"/>
      <c r="P385" s="38"/>
    </row>
    <row r="386" spans="1:16" ht="18" customHeight="1" x14ac:dyDescent="0.25">
      <c r="A386" s="36" t="str">
        <f t="shared" si="15"/>
        <v/>
      </c>
      <c r="B386" s="37"/>
      <c r="C386" s="38"/>
      <c r="D386" s="38"/>
      <c r="E386" s="38"/>
      <c r="F386" s="38"/>
      <c r="G386" s="38"/>
      <c r="H386" s="33" t="str">
        <f t="shared" si="16"/>
        <v/>
      </c>
      <c r="I386" s="34" t="str">
        <f t="shared" si="17"/>
        <v/>
      </c>
      <c r="J386" s="38"/>
      <c r="K386" s="38"/>
      <c r="L386" s="38"/>
      <c r="M386" s="38"/>
      <c r="N386" s="38"/>
      <c r="O386" s="38"/>
      <c r="P386" s="38"/>
    </row>
    <row r="387" spans="1:16" ht="18" customHeight="1" x14ac:dyDescent="0.25">
      <c r="A387" s="36" t="str">
        <f t="shared" si="15"/>
        <v/>
      </c>
      <c r="B387" s="37"/>
      <c r="C387" s="38"/>
      <c r="D387" s="38"/>
      <c r="E387" s="38"/>
      <c r="F387" s="38"/>
      <c r="G387" s="38"/>
      <c r="H387" s="33" t="str">
        <f t="shared" si="16"/>
        <v/>
      </c>
      <c r="I387" s="34" t="str">
        <f t="shared" si="17"/>
        <v/>
      </c>
      <c r="J387" s="38"/>
      <c r="K387" s="38"/>
      <c r="L387" s="38"/>
      <c r="M387" s="38"/>
      <c r="N387" s="38"/>
      <c r="O387" s="38"/>
      <c r="P387" s="38"/>
    </row>
    <row r="388" spans="1:16" ht="18" customHeight="1" x14ac:dyDescent="0.25">
      <c r="A388" s="36" t="str">
        <f t="shared" si="15"/>
        <v/>
      </c>
      <c r="B388" s="37"/>
      <c r="C388" s="38"/>
      <c r="D388" s="38"/>
      <c r="E388" s="38"/>
      <c r="F388" s="38"/>
      <c r="G388" s="38"/>
      <c r="H388" s="33" t="str">
        <f t="shared" si="16"/>
        <v/>
      </c>
      <c r="I388" s="34" t="str">
        <f t="shared" si="17"/>
        <v/>
      </c>
      <c r="J388" s="38"/>
      <c r="K388" s="38"/>
      <c r="L388" s="38"/>
      <c r="M388" s="38"/>
      <c r="N388" s="38"/>
      <c r="O388" s="38"/>
      <c r="P388" s="38"/>
    </row>
    <row r="389" spans="1:16" ht="18" customHeight="1" x14ac:dyDescent="0.25">
      <c r="A389" s="36" t="str">
        <f t="shared" ref="A389:A452" si="18">IF(C389&lt;&gt;"",ROW()-4,"")</f>
        <v/>
      </c>
      <c r="B389" s="37"/>
      <c r="C389" s="38"/>
      <c r="D389" s="38"/>
      <c r="E389" s="38"/>
      <c r="F389" s="38"/>
      <c r="G389" s="38"/>
      <c r="H389" s="33" t="str">
        <f t="shared" ref="H389:H452" si="19">IF(AND(F389&lt;&gt;"",G389&lt;&gt;""),MAX(0,IF(G389&lt;F389,(G389+1-F389)*1440,(G389-F389)*1440)),"")</f>
        <v/>
      </c>
      <c r="I389" s="34" t="str">
        <f t="shared" ref="I389:I452" si="20">IF(H389&lt;&gt;"",H389/60,"")</f>
        <v/>
      </c>
      <c r="J389" s="38"/>
      <c r="K389" s="38"/>
      <c r="L389" s="38"/>
      <c r="M389" s="38"/>
      <c r="N389" s="38"/>
      <c r="O389" s="38"/>
      <c r="P389" s="38"/>
    </row>
    <row r="390" spans="1:16" ht="18" customHeight="1" x14ac:dyDescent="0.25">
      <c r="A390" s="36" t="str">
        <f t="shared" si="18"/>
        <v/>
      </c>
      <c r="B390" s="37"/>
      <c r="C390" s="38"/>
      <c r="D390" s="38"/>
      <c r="E390" s="38"/>
      <c r="F390" s="38"/>
      <c r="G390" s="38"/>
      <c r="H390" s="33" t="str">
        <f t="shared" si="19"/>
        <v/>
      </c>
      <c r="I390" s="34" t="str">
        <f t="shared" si="20"/>
        <v/>
      </c>
      <c r="J390" s="38"/>
      <c r="K390" s="38"/>
      <c r="L390" s="38"/>
      <c r="M390" s="38"/>
      <c r="N390" s="38"/>
      <c r="O390" s="38"/>
      <c r="P390" s="38"/>
    </row>
    <row r="391" spans="1:16" ht="18" customHeight="1" x14ac:dyDescent="0.25">
      <c r="A391" s="36" t="str">
        <f t="shared" si="18"/>
        <v/>
      </c>
      <c r="B391" s="37"/>
      <c r="C391" s="38"/>
      <c r="D391" s="38"/>
      <c r="E391" s="38"/>
      <c r="F391" s="38"/>
      <c r="G391" s="38"/>
      <c r="H391" s="33" t="str">
        <f t="shared" si="19"/>
        <v/>
      </c>
      <c r="I391" s="34" t="str">
        <f t="shared" si="20"/>
        <v/>
      </c>
      <c r="J391" s="38"/>
      <c r="K391" s="38"/>
      <c r="L391" s="38"/>
      <c r="M391" s="38"/>
      <c r="N391" s="38"/>
      <c r="O391" s="38"/>
      <c r="P391" s="38"/>
    </row>
    <row r="392" spans="1:16" ht="18" customHeight="1" x14ac:dyDescent="0.25">
      <c r="A392" s="36" t="str">
        <f t="shared" si="18"/>
        <v/>
      </c>
      <c r="B392" s="37"/>
      <c r="C392" s="38"/>
      <c r="D392" s="38"/>
      <c r="E392" s="38"/>
      <c r="F392" s="38"/>
      <c r="G392" s="38"/>
      <c r="H392" s="33" t="str">
        <f t="shared" si="19"/>
        <v/>
      </c>
      <c r="I392" s="34" t="str">
        <f t="shared" si="20"/>
        <v/>
      </c>
      <c r="J392" s="38"/>
      <c r="K392" s="38"/>
      <c r="L392" s="38"/>
      <c r="M392" s="38"/>
      <c r="N392" s="38"/>
      <c r="O392" s="38"/>
      <c r="P392" s="38"/>
    </row>
    <row r="393" spans="1:16" ht="18" customHeight="1" x14ac:dyDescent="0.25">
      <c r="A393" s="36" t="str">
        <f t="shared" si="18"/>
        <v/>
      </c>
      <c r="B393" s="37"/>
      <c r="C393" s="38"/>
      <c r="D393" s="38"/>
      <c r="E393" s="38"/>
      <c r="F393" s="38"/>
      <c r="G393" s="38"/>
      <c r="H393" s="33" t="str">
        <f t="shared" si="19"/>
        <v/>
      </c>
      <c r="I393" s="34" t="str">
        <f t="shared" si="20"/>
        <v/>
      </c>
      <c r="J393" s="38"/>
      <c r="K393" s="38"/>
      <c r="L393" s="38"/>
      <c r="M393" s="38"/>
      <c r="N393" s="38"/>
      <c r="O393" s="38"/>
      <c r="P393" s="38"/>
    </row>
    <row r="394" spans="1:16" ht="18" customHeight="1" x14ac:dyDescent="0.25">
      <c r="A394" s="36" t="str">
        <f t="shared" si="18"/>
        <v/>
      </c>
      <c r="B394" s="37"/>
      <c r="C394" s="38"/>
      <c r="D394" s="38"/>
      <c r="E394" s="38"/>
      <c r="F394" s="38"/>
      <c r="G394" s="38"/>
      <c r="H394" s="33" t="str">
        <f t="shared" si="19"/>
        <v/>
      </c>
      <c r="I394" s="34" t="str">
        <f t="shared" si="20"/>
        <v/>
      </c>
      <c r="J394" s="38"/>
      <c r="K394" s="38"/>
      <c r="L394" s="38"/>
      <c r="M394" s="38"/>
      <c r="N394" s="38"/>
      <c r="O394" s="38"/>
      <c r="P394" s="38"/>
    </row>
    <row r="395" spans="1:16" ht="18" customHeight="1" x14ac:dyDescent="0.25">
      <c r="A395" s="36" t="str">
        <f t="shared" si="18"/>
        <v/>
      </c>
      <c r="B395" s="37"/>
      <c r="C395" s="38"/>
      <c r="D395" s="38"/>
      <c r="E395" s="38"/>
      <c r="F395" s="38"/>
      <c r="G395" s="38"/>
      <c r="H395" s="33" t="str">
        <f t="shared" si="19"/>
        <v/>
      </c>
      <c r="I395" s="34" t="str">
        <f t="shared" si="20"/>
        <v/>
      </c>
      <c r="J395" s="38"/>
      <c r="K395" s="38"/>
      <c r="L395" s="38"/>
      <c r="M395" s="38"/>
      <c r="N395" s="38"/>
      <c r="O395" s="38"/>
      <c r="P395" s="38"/>
    </row>
    <row r="396" spans="1:16" ht="18" customHeight="1" x14ac:dyDescent="0.25">
      <c r="A396" s="36" t="str">
        <f t="shared" si="18"/>
        <v/>
      </c>
      <c r="B396" s="37"/>
      <c r="C396" s="38"/>
      <c r="D396" s="38"/>
      <c r="E396" s="38"/>
      <c r="F396" s="38"/>
      <c r="G396" s="38"/>
      <c r="H396" s="33" t="str">
        <f t="shared" si="19"/>
        <v/>
      </c>
      <c r="I396" s="34" t="str">
        <f t="shared" si="20"/>
        <v/>
      </c>
      <c r="J396" s="38"/>
      <c r="K396" s="38"/>
      <c r="L396" s="38"/>
      <c r="M396" s="38"/>
      <c r="N396" s="38"/>
      <c r="O396" s="38"/>
      <c r="P396" s="38"/>
    </row>
    <row r="397" spans="1:16" ht="18" customHeight="1" x14ac:dyDescent="0.25">
      <c r="A397" s="36" t="str">
        <f t="shared" si="18"/>
        <v/>
      </c>
      <c r="B397" s="37"/>
      <c r="C397" s="38"/>
      <c r="D397" s="38"/>
      <c r="E397" s="38"/>
      <c r="F397" s="38"/>
      <c r="G397" s="38"/>
      <c r="H397" s="33" t="str">
        <f t="shared" si="19"/>
        <v/>
      </c>
      <c r="I397" s="34" t="str">
        <f t="shared" si="20"/>
        <v/>
      </c>
      <c r="J397" s="38"/>
      <c r="K397" s="38"/>
      <c r="L397" s="38"/>
      <c r="M397" s="38"/>
      <c r="N397" s="38"/>
      <c r="O397" s="38"/>
      <c r="P397" s="38"/>
    </row>
    <row r="398" spans="1:16" ht="18" customHeight="1" x14ac:dyDescent="0.25">
      <c r="A398" s="36" t="str">
        <f t="shared" si="18"/>
        <v/>
      </c>
      <c r="B398" s="37"/>
      <c r="C398" s="38"/>
      <c r="D398" s="38"/>
      <c r="E398" s="38"/>
      <c r="F398" s="38"/>
      <c r="G398" s="38"/>
      <c r="H398" s="33" t="str">
        <f t="shared" si="19"/>
        <v/>
      </c>
      <c r="I398" s="34" t="str">
        <f t="shared" si="20"/>
        <v/>
      </c>
      <c r="J398" s="38"/>
      <c r="K398" s="38"/>
      <c r="L398" s="38"/>
      <c r="M398" s="38"/>
      <c r="N398" s="38"/>
      <c r="O398" s="38"/>
      <c r="P398" s="38"/>
    </row>
    <row r="399" spans="1:16" ht="18" customHeight="1" x14ac:dyDescent="0.25">
      <c r="A399" s="36" t="str">
        <f t="shared" si="18"/>
        <v/>
      </c>
      <c r="B399" s="37"/>
      <c r="C399" s="38"/>
      <c r="D399" s="38"/>
      <c r="E399" s="38"/>
      <c r="F399" s="38"/>
      <c r="G399" s="38"/>
      <c r="H399" s="33" t="str">
        <f t="shared" si="19"/>
        <v/>
      </c>
      <c r="I399" s="34" t="str">
        <f t="shared" si="20"/>
        <v/>
      </c>
      <c r="J399" s="38"/>
      <c r="K399" s="38"/>
      <c r="L399" s="38"/>
      <c r="M399" s="38"/>
      <c r="N399" s="38"/>
      <c r="O399" s="38"/>
      <c r="P399" s="38"/>
    </row>
    <row r="400" spans="1:16" ht="18" customHeight="1" x14ac:dyDescent="0.25">
      <c r="A400" s="36" t="str">
        <f t="shared" si="18"/>
        <v/>
      </c>
      <c r="B400" s="37"/>
      <c r="C400" s="38"/>
      <c r="D400" s="38"/>
      <c r="E400" s="38"/>
      <c r="F400" s="38"/>
      <c r="G400" s="38"/>
      <c r="H400" s="33" t="str">
        <f t="shared" si="19"/>
        <v/>
      </c>
      <c r="I400" s="34" t="str">
        <f t="shared" si="20"/>
        <v/>
      </c>
      <c r="J400" s="38"/>
      <c r="K400" s="38"/>
      <c r="L400" s="38"/>
      <c r="M400" s="38"/>
      <c r="N400" s="38"/>
      <c r="O400" s="38"/>
      <c r="P400" s="38"/>
    </row>
    <row r="401" spans="1:16" ht="18" customHeight="1" x14ac:dyDescent="0.25">
      <c r="A401" s="36" t="str">
        <f t="shared" si="18"/>
        <v/>
      </c>
      <c r="B401" s="37"/>
      <c r="C401" s="38"/>
      <c r="D401" s="38"/>
      <c r="E401" s="38"/>
      <c r="F401" s="38"/>
      <c r="G401" s="38"/>
      <c r="H401" s="33" t="str">
        <f t="shared" si="19"/>
        <v/>
      </c>
      <c r="I401" s="34" t="str">
        <f t="shared" si="20"/>
        <v/>
      </c>
      <c r="J401" s="38"/>
      <c r="K401" s="38"/>
      <c r="L401" s="38"/>
      <c r="M401" s="38"/>
      <c r="N401" s="38"/>
      <c r="O401" s="38"/>
      <c r="P401" s="38"/>
    </row>
    <row r="402" spans="1:16" ht="18" customHeight="1" x14ac:dyDescent="0.25">
      <c r="A402" s="36" t="str">
        <f t="shared" si="18"/>
        <v/>
      </c>
      <c r="B402" s="37"/>
      <c r="C402" s="38"/>
      <c r="D402" s="38"/>
      <c r="E402" s="38"/>
      <c r="F402" s="38"/>
      <c r="G402" s="38"/>
      <c r="H402" s="33" t="str">
        <f t="shared" si="19"/>
        <v/>
      </c>
      <c r="I402" s="34" t="str">
        <f t="shared" si="20"/>
        <v/>
      </c>
      <c r="J402" s="38"/>
      <c r="K402" s="38"/>
      <c r="L402" s="38"/>
      <c r="M402" s="38"/>
      <c r="N402" s="38"/>
      <c r="O402" s="38"/>
      <c r="P402" s="38"/>
    </row>
    <row r="403" spans="1:16" ht="18" customHeight="1" x14ac:dyDescent="0.25">
      <c r="A403" s="36" t="str">
        <f t="shared" si="18"/>
        <v/>
      </c>
      <c r="B403" s="37"/>
      <c r="C403" s="38"/>
      <c r="D403" s="38"/>
      <c r="E403" s="38"/>
      <c r="F403" s="38"/>
      <c r="G403" s="38"/>
      <c r="H403" s="33" t="str">
        <f t="shared" si="19"/>
        <v/>
      </c>
      <c r="I403" s="34" t="str">
        <f t="shared" si="20"/>
        <v/>
      </c>
      <c r="J403" s="38"/>
      <c r="K403" s="38"/>
      <c r="L403" s="38"/>
      <c r="M403" s="38"/>
      <c r="N403" s="38"/>
      <c r="O403" s="38"/>
      <c r="P403" s="38"/>
    </row>
    <row r="404" spans="1:16" ht="18" customHeight="1" x14ac:dyDescent="0.25">
      <c r="A404" s="36" t="str">
        <f t="shared" si="18"/>
        <v/>
      </c>
      <c r="B404" s="37"/>
      <c r="C404" s="38"/>
      <c r="D404" s="38"/>
      <c r="E404" s="38"/>
      <c r="F404" s="38"/>
      <c r="G404" s="38"/>
      <c r="H404" s="33" t="str">
        <f t="shared" si="19"/>
        <v/>
      </c>
      <c r="I404" s="34" t="str">
        <f t="shared" si="20"/>
        <v/>
      </c>
      <c r="J404" s="38"/>
      <c r="K404" s="38"/>
      <c r="L404" s="38"/>
      <c r="M404" s="38"/>
      <c r="N404" s="38"/>
      <c r="O404" s="38"/>
      <c r="P404" s="38"/>
    </row>
    <row r="405" spans="1:16" ht="18" customHeight="1" x14ac:dyDescent="0.25">
      <c r="A405" s="36" t="str">
        <f t="shared" si="18"/>
        <v/>
      </c>
      <c r="B405" s="37"/>
      <c r="C405" s="38"/>
      <c r="D405" s="38"/>
      <c r="E405" s="38"/>
      <c r="F405" s="38"/>
      <c r="G405" s="38"/>
      <c r="H405" s="33" t="str">
        <f t="shared" si="19"/>
        <v/>
      </c>
      <c r="I405" s="34" t="str">
        <f t="shared" si="20"/>
        <v/>
      </c>
      <c r="J405" s="38"/>
      <c r="K405" s="38"/>
      <c r="L405" s="38"/>
      <c r="M405" s="38"/>
      <c r="N405" s="38"/>
      <c r="O405" s="38"/>
      <c r="P405" s="38"/>
    </row>
    <row r="406" spans="1:16" ht="18" customHeight="1" x14ac:dyDescent="0.25">
      <c r="A406" s="36" t="str">
        <f t="shared" si="18"/>
        <v/>
      </c>
      <c r="B406" s="37"/>
      <c r="C406" s="38"/>
      <c r="D406" s="38"/>
      <c r="E406" s="38"/>
      <c r="F406" s="38"/>
      <c r="G406" s="38"/>
      <c r="H406" s="33" t="str">
        <f t="shared" si="19"/>
        <v/>
      </c>
      <c r="I406" s="34" t="str">
        <f t="shared" si="20"/>
        <v/>
      </c>
      <c r="J406" s="38"/>
      <c r="K406" s="38"/>
      <c r="L406" s="38"/>
      <c r="M406" s="38"/>
      <c r="N406" s="38"/>
      <c r="O406" s="38"/>
      <c r="P406" s="38"/>
    </row>
    <row r="407" spans="1:16" ht="18" customHeight="1" x14ac:dyDescent="0.25">
      <c r="A407" s="36" t="str">
        <f t="shared" si="18"/>
        <v/>
      </c>
      <c r="B407" s="37"/>
      <c r="C407" s="38"/>
      <c r="D407" s="38"/>
      <c r="E407" s="38"/>
      <c r="F407" s="38"/>
      <c r="G407" s="38"/>
      <c r="H407" s="33" t="str">
        <f t="shared" si="19"/>
        <v/>
      </c>
      <c r="I407" s="34" t="str">
        <f t="shared" si="20"/>
        <v/>
      </c>
      <c r="J407" s="38"/>
      <c r="K407" s="38"/>
      <c r="L407" s="38"/>
      <c r="M407" s="38"/>
      <c r="N407" s="38"/>
      <c r="O407" s="38"/>
      <c r="P407" s="38"/>
    </row>
    <row r="408" spans="1:16" ht="18" customHeight="1" x14ac:dyDescent="0.25">
      <c r="A408" s="36" t="str">
        <f t="shared" si="18"/>
        <v/>
      </c>
      <c r="B408" s="37"/>
      <c r="C408" s="38"/>
      <c r="D408" s="38"/>
      <c r="E408" s="38"/>
      <c r="F408" s="38"/>
      <c r="G408" s="38"/>
      <c r="H408" s="33" t="str">
        <f t="shared" si="19"/>
        <v/>
      </c>
      <c r="I408" s="34" t="str">
        <f t="shared" si="20"/>
        <v/>
      </c>
      <c r="J408" s="38"/>
      <c r="K408" s="38"/>
      <c r="L408" s="38"/>
      <c r="M408" s="38"/>
      <c r="N408" s="38"/>
      <c r="O408" s="38"/>
      <c r="P408" s="38"/>
    </row>
    <row r="409" spans="1:16" ht="18" customHeight="1" x14ac:dyDescent="0.25">
      <c r="A409" s="36" t="str">
        <f t="shared" si="18"/>
        <v/>
      </c>
      <c r="B409" s="37"/>
      <c r="C409" s="38"/>
      <c r="D409" s="38"/>
      <c r="E409" s="38"/>
      <c r="F409" s="38"/>
      <c r="G409" s="38"/>
      <c r="H409" s="33" t="str">
        <f t="shared" si="19"/>
        <v/>
      </c>
      <c r="I409" s="34" t="str">
        <f t="shared" si="20"/>
        <v/>
      </c>
      <c r="J409" s="38"/>
      <c r="K409" s="38"/>
      <c r="L409" s="38"/>
      <c r="M409" s="38"/>
      <c r="N409" s="38"/>
      <c r="O409" s="38"/>
      <c r="P409" s="38"/>
    </row>
    <row r="410" spans="1:16" ht="18" customHeight="1" x14ac:dyDescent="0.25">
      <c r="A410" s="36" t="str">
        <f t="shared" si="18"/>
        <v/>
      </c>
      <c r="B410" s="37"/>
      <c r="C410" s="38"/>
      <c r="D410" s="38"/>
      <c r="E410" s="38"/>
      <c r="F410" s="38"/>
      <c r="G410" s="38"/>
      <c r="H410" s="33" t="str">
        <f t="shared" si="19"/>
        <v/>
      </c>
      <c r="I410" s="34" t="str">
        <f t="shared" si="20"/>
        <v/>
      </c>
      <c r="J410" s="38"/>
      <c r="K410" s="38"/>
      <c r="L410" s="38"/>
      <c r="M410" s="38"/>
      <c r="N410" s="38"/>
      <c r="O410" s="38"/>
      <c r="P410" s="38"/>
    </row>
    <row r="411" spans="1:16" ht="18" customHeight="1" x14ac:dyDescent="0.25">
      <c r="A411" s="36" t="str">
        <f t="shared" si="18"/>
        <v/>
      </c>
      <c r="B411" s="37"/>
      <c r="C411" s="38"/>
      <c r="D411" s="38"/>
      <c r="E411" s="38"/>
      <c r="F411" s="38"/>
      <c r="G411" s="38"/>
      <c r="H411" s="33" t="str">
        <f t="shared" si="19"/>
        <v/>
      </c>
      <c r="I411" s="34" t="str">
        <f t="shared" si="20"/>
        <v/>
      </c>
      <c r="J411" s="38"/>
      <c r="K411" s="38"/>
      <c r="L411" s="38"/>
      <c r="M411" s="38"/>
      <c r="N411" s="38"/>
      <c r="O411" s="38"/>
      <c r="P411" s="38"/>
    </row>
    <row r="412" spans="1:16" ht="18" customHeight="1" x14ac:dyDescent="0.25">
      <c r="A412" s="36" t="str">
        <f t="shared" si="18"/>
        <v/>
      </c>
      <c r="B412" s="37"/>
      <c r="C412" s="38"/>
      <c r="D412" s="38"/>
      <c r="E412" s="38"/>
      <c r="F412" s="38"/>
      <c r="G412" s="38"/>
      <c r="H412" s="33" t="str">
        <f t="shared" si="19"/>
        <v/>
      </c>
      <c r="I412" s="34" t="str">
        <f t="shared" si="20"/>
        <v/>
      </c>
      <c r="J412" s="38"/>
      <c r="K412" s="38"/>
      <c r="L412" s="38"/>
      <c r="M412" s="38"/>
      <c r="N412" s="38"/>
      <c r="O412" s="38"/>
      <c r="P412" s="38"/>
    </row>
    <row r="413" spans="1:16" ht="18" customHeight="1" x14ac:dyDescent="0.25">
      <c r="A413" s="36" t="str">
        <f t="shared" si="18"/>
        <v/>
      </c>
      <c r="B413" s="37"/>
      <c r="C413" s="38"/>
      <c r="D413" s="38"/>
      <c r="E413" s="38"/>
      <c r="F413" s="38"/>
      <c r="G413" s="38"/>
      <c r="H413" s="33" t="str">
        <f t="shared" si="19"/>
        <v/>
      </c>
      <c r="I413" s="34" t="str">
        <f t="shared" si="20"/>
        <v/>
      </c>
      <c r="J413" s="38"/>
      <c r="K413" s="38"/>
      <c r="L413" s="38"/>
      <c r="M413" s="38"/>
      <c r="N413" s="38"/>
      <c r="O413" s="38"/>
      <c r="P413" s="38"/>
    </row>
    <row r="414" spans="1:16" ht="18" customHeight="1" x14ac:dyDescent="0.25">
      <c r="A414" s="36" t="str">
        <f t="shared" si="18"/>
        <v/>
      </c>
      <c r="B414" s="37"/>
      <c r="C414" s="38"/>
      <c r="D414" s="38"/>
      <c r="E414" s="38"/>
      <c r="F414" s="38"/>
      <c r="G414" s="38"/>
      <c r="H414" s="33" t="str">
        <f t="shared" si="19"/>
        <v/>
      </c>
      <c r="I414" s="34" t="str">
        <f t="shared" si="20"/>
        <v/>
      </c>
      <c r="J414" s="38"/>
      <c r="K414" s="38"/>
      <c r="L414" s="38"/>
      <c r="M414" s="38"/>
      <c r="N414" s="38"/>
      <c r="O414" s="38"/>
      <c r="P414" s="38"/>
    </row>
    <row r="415" spans="1:16" ht="18" customHeight="1" x14ac:dyDescent="0.25">
      <c r="A415" s="36" t="str">
        <f t="shared" si="18"/>
        <v/>
      </c>
      <c r="B415" s="37"/>
      <c r="C415" s="38"/>
      <c r="D415" s="38"/>
      <c r="E415" s="38"/>
      <c r="F415" s="38"/>
      <c r="G415" s="38"/>
      <c r="H415" s="33" t="str">
        <f t="shared" si="19"/>
        <v/>
      </c>
      <c r="I415" s="34" t="str">
        <f t="shared" si="20"/>
        <v/>
      </c>
      <c r="J415" s="38"/>
      <c r="K415" s="38"/>
      <c r="L415" s="38"/>
      <c r="M415" s="38"/>
      <c r="N415" s="38"/>
      <c r="O415" s="38"/>
      <c r="P415" s="38"/>
    </row>
    <row r="416" spans="1:16" ht="18" customHeight="1" x14ac:dyDescent="0.25">
      <c r="A416" s="36" t="str">
        <f t="shared" si="18"/>
        <v/>
      </c>
      <c r="B416" s="37"/>
      <c r="C416" s="38"/>
      <c r="D416" s="38"/>
      <c r="E416" s="38"/>
      <c r="F416" s="38"/>
      <c r="G416" s="38"/>
      <c r="H416" s="33" t="str">
        <f t="shared" si="19"/>
        <v/>
      </c>
      <c r="I416" s="34" t="str">
        <f t="shared" si="20"/>
        <v/>
      </c>
      <c r="J416" s="38"/>
      <c r="K416" s="38"/>
      <c r="L416" s="38"/>
      <c r="M416" s="38"/>
      <c r="N416" s="38"/>
      <c r="O416" s="38"/>
      <c r="P416" s="38"/>
    </row>
    <row r="417" spans="1:16" ht="18" customHeight="1" x14ac:dyDescent="0.25">
      <c r="A417" s="36" t="str">
        <f t="shared" si="18"/>
        <v/>
      </c>
      <c r="B417" s="37"/>
      <c r="C417" s="38"/>
      <c r="D417" s="38"/>
      <c r="E417" s="38"/>
      <c r="F417" s="38"/>
      <c r="G417" s="38"/>
      <c r="H417" s="33" t="str">
        <f t="shared" si="19"/>
        <v/>
      </c>
      <c r="I417" s="34" t="str">
        <f t="shared" si="20"/>
        <v/>
      </c>
      <c r="J417" s="38"/>
      <c r="K417" s="38"/>
      <c r="L417" s="38"/>
      <c r="M417" s="38"/>
      <c r="N417" s="38"/>
      <c r="O417" s="38"/>
      <c r="P417" s="38"/>
    </row>
    <row r="418" spans="1:16" ht="18" customHeight="1" x14ac:dyDescent="0.25">
      <c r="A418" s="36" t="str">
        <f t="shared" si="18"/>
        <v/>
      </c>
      <c r="B418" s="37"/>
      <c r="C418" s="38"/>
      <c r="D418" s="38"/>
      <c r="E418" s="38"/>
      <c r="F418" s="38"/>
      <c r="G418" s="38"/>
      <c r="H418" s="33" t="str">
        <f t="shared" si="19"/>
        <v/>
      </c>
      <c r="I418" s="34" t="str">
        <f t="shared" si="20"/>
        <v/>
      </c>
      <c r="J418" s="38"/>
      <c r="K418" s="38"/>
      <c r="L418" s="38"/>
      <c r="M418" s="38"/>
      <c r="N418" s="38"/>
      <c r="O418" s="38"/>
      <c r="P418" s="38"/>
    </row>
    <row r="419" spans="1:16" ht="18" customHeight="1" x14ac:dyDescent="0.25">
      <c r="A419" s="36" t="str">
        <f t="shared" si="18"/>
        <v/>
      </c>
      <c r="B419" s="37"/>
      <c r="C419" s="38"/>
      <c r="D419" s="38"/>
      <c r="E419" s="38"/>
      <c r="F419" s="38"/>
      <c r="G419" s="38"/>
      <c r="H419" s="33" t="str">
        <f t="shared" si="19"/>
        <v/>
      </c>
      <c r="I419" s="34" t="str">
        <f t="shared" si="20"/>
        <v/>
      </c>
      <c r="J419" s="38"/>
      <c r="K419" s="38"/>
      <c r="L419" s="38"/>
      <c r="M419" s="38"/>
      <c r="N419" s="38"/>
      <c r="O419" s="38"/>
      <c r="P419" s="38"/>
    </row>
    <row r="420" spans="1:16" ht="18" customHeight="1" x14ac:dyDescent="0.25">
      <c r="A420" s="36" t="str">
        <f t="shared" si="18"/>
        <v/>
      </c>
      <c r="B420" s="37"/>
      <c r="C420" s="38"/>
      <c r="D420" s="38"/>
      <c r="E420" s="38"/>
      <c r="F420" s="38"/>
      <c r="G420" s="38"/>
      <c r="H420" s="33" t="str">
        <f t="shared" si="19"/>
        <v/>
      </c>
      <c r="I420" s="34" t="str">
        <f t="shared" si="20"/>
        <v/>
      </c>
      <c r="J420" s="38"/>
      <c r="K420" s="38"/>
      <c r="L420" s="38"/>
      <c r="M420" s="38"/>
      <c r="N420" s="38"/>
      <c r="O420" s="38"/>
      <c r="P420" s="38"/>
    </row>
    <row r="421" spans="1:16" ht="18" customHeight="1" x14ac:dyDescent="0.25">
      <c r="A421" s="36" t="str">
        <f t="shared" si="18"/>
        <v/>
      </c>
      <c r="B421" s="37"/>
      <c r="C421" s="38"/>
      <c r="D421" s="38"/>
      <c r="E421" s="38"/>
      <c r="F421" s="38"/>
      <c r="G421" s="38"/>
      <c r="H421" s="33" t="str">
        <f t="shared" si="19"/>
        <v/>
      </c>
      <c r="I421" s="34" t="str">
        <f t="shared" si="20"/>
        <v/>
      </c>
      <c r="J421" s="38"/>
      <c r="K421" s="38"/>
      <c r="L421" s="38"/>
      <c r="M421" s="38"/>
      <c r="N421" s="38"/>
      <c r="O421" s="38"/>
      <c r="P421" s="38"/>
    </row>
    <row r="422" spans="1:16" ht="18" customHeight="1" x14ac:dyDescent="0.25">
      <c r="A422" s="36" t="str">
        <f t="shared" si="18"/>
        <v/>
      </c>
      <c r="B422" s="37"/>
      <c r="C422" s="38"/>
      <c r="D422" s="38"/>
      <c r="E422" s="38"/>
      <c r="F422" s="38"/>
      <c r="G422" s="38"/>
      <c r="H422" s="33" t="str">
        <f t="shared" si="19"/>
        <v/>
      </c>
      <c r="I422" s="34" t="str">
        <f t="shared" si="20"/>
        <v/>
      </c>
      <c r="J422" s="38"/>
      <c r="K422" s="38"/>
      <c r="L422" s="38"/>
      <c r="M422" s="38"/>
      <c r="N422" s="38"/>
      <c r="O422" s="38"/>
      <c r="P422" s="38"/>
    </row>
    <row r="423" spans="1:16" ht="18" customHeight="1" x14ac:dyDescent="0.25">
      <c r="A423" s="36" t="str">
        <f t="shared" si="18"/>
        <v/>
      </c>
      <c r="B423" s="37"/>
      <c r="C423" s="38"/>
      <c r="D423" s="38"/>
      <c r="E423" s="38"/>
      <c r="F423" s="38"/>
      <c r="G423" s="38"/>
      <c r="H423" s="33" t="str">
        <f t="shared" si="19"/>
        <v/>
      </c>
      <c r="I423" s="34" t="str">
        <f t="shared" si="20"/>
        <v/>
      </c>
      <c r="J423" s="38"/>
      <c r="K423" s="38"/>
      <c r="L423" s="38"/>
      <c r="M423" s="38"/>
      <c r="N423" s="38"/>
      <c r="O423" s="38"/>
      <c r="P423" s="38"/>
    </row>
    <row r="424" spans="1:16" ht="18" customHeight="1" x14ac:dyDescent="0.25">
      <c r="A424" s="36" t="str">
        <f t="shared" si="18"/>
        <v/>
      </c>
      <c r="B424" s="37"/>
      <c r="C424" s="38"/>
      <c r="D424" s="38"/>
      <c r="E424" s="38"/>
      <c r="F424" s="38"/>
      <c r="G424" s="38"/>
      <c r="H424" s="33" t="str">
        <f t="shared" si="19"/>
        <v/>
      </c>
      <c r="I424" s="34" t="str">
        <f t="shared" si="20"/>
        <v/>
      </c>
      <c r="J424" s="38"/>
      <c r="K424" s="38"/>
      <c r="L424" s="38"/>
      <c r="M424" s="38"/>
      <c r="N424" s="38"/>
      <c r="O424" s="38"/>
      <c r="P424" s="38"/>
    </row>
    <row r="425" spans="1:16" ht="18" customHeight="1" x14ac:dyDescent="0.25">
      <c r="A425" s="36" t="str">
        <f t="shared" si="18"/>
        <v/>
      </c>
      <c r="B425" s="37"/>
      <c r="C425" s="38"/>
      <c r="D425" s="38"/>
      <c r="E425" s="38"/>
      <c r="F425" s="38"/>
      <c r="G425" s="38"/>
      <c r="H425" s="33" t="str">
        <f t="shared" si="19"/>
        <v/>
      </c>
      <c r="I425" s="34" t="str">
        <f t="shared" si="20"/>
        <v/>
      </c>
      <c r="J425" s="38"/>
      <c r="K425" s="38"/>
      <c r="L425" s="38"/>
      <c r="M425" s="38"/>
      <c r="N425" s="38"/>
      <c r="O425" s="38"/>
      <c r="P425" s="38"/>
    </row>
    <row r="426" spans="1:16" ht="18" customHeight="1" x14ac:dyDescent="0.25">
      <c r="A426" s="36" t="str">
        <f t="shared" si="18"/>
        <v/>
      </c>
      <c r="B426" s="37"/>
      <c r="C426" s="38"/>
      <c r="D426" s="38"/>
      <c r="E426" s="38"/>
      <c r="F426" s="38"/>
      <c r="G426" s="38"/>
      <c r="H426" s="33" t="str">
        <f t="shared" si="19"/>
        <v/>
      </c>
      <c r="I426" s="34" t="str">
        <f t="shared" si="20"/>
        <v/>
      </c>
      <c r="J426" s="38"/>
      <c r="K426" s="38"/>
      <c r="L426" s="38"/>
      <c r="M426" s="38"/>
      <c r="N426" s="38"/>
      <c r="O426" s="38"/>
      <c r="P426" s="38"/>
    </row>
    <row r="427" spans="1:16" ht="18" customHeight="1" x14ac:dyDescent="0.25">
      <c r="A427" s="36" t="str">
        <f t="shared" si="18"/>
        <v/>
      </c>
      <c r="B427" s="37"/>
      <c r="C427" s="38"/>
      <c r="D427" s="38"/>
      <c r="E427" s="38"/>
      <c r="F427" s="38"/>
      <c r="G427" s="38"/>
      <c r="H427" s="33" t="str">
        <f t="shared" si="19"/>
        <v/>
      </c>
      <c r="I427" s="34" t="str">
        <f t="shared" si="20"/>
        <v/>
      </c>
      <c r="J427" s="38"/>
      <c r="K427" s="38"/>
      <c r="L427" s="38"/>
      <c r="M427" s="38"/>
      <c r="N427" s="38"/>
      <c r="O427" s="38"/>
      <c r="P427" s="38"/>
    </row>
    <row r="428" spans="1:16" ht="18" customHeight="1" x14ac:dyDescent="0.25">
      <c r="A428" s="36" t="str">
        <f t="shared" si="18"/>
        <v/>
      </c>
      <c r="B428" s="37"/>
      <c r="C428" s="38"/>
      <c r="D428" s="38"/>
      <c r="E428" s="38"/>
      <c r="F428" s="38"/>
      <c r="G428" s="38"/>
      <c r="H428" s="33" t="str">
        <f t="shared" si="19"/>
        <v/>
      </c>
      <c r="I428" s="34" t="str">
        <f t="shared" si="20"/>
        <v/>
      </c>
      <c r="J428" s="38"/>
      <c r="K428" s="38"/>
      <c r="L428" s="38"/>
      <c r="M428" s="38"/>
      <c r="N428" s="38"/>
      <c r="O428" s="38"/>
      <c r="P428" s="38"/>
    </row>
    <row r="429" spans="1:16" ht="18" customHeight="1" x14ac:dyDescent="0.25">
      <c r="A429" s="36" t="str">
        <f t="shared" si="18"/>
        <v/>
      </c>
      <c r="B429" s="37"/>
      <c r="C429" s="38"/>
      <c r="D429" s="38"/>
      <c r="E429" s="38"/>
      <c r="F429" s="38"/>
      <c r="G429" s="38"/>
      <c r="H429" s="33" t="str">
        <f t="shared" si="19"/>
        <v/>
      </c>
      <c r="I429" s="34" t="str">
        <f t="shared" si="20"/>
        <v/>
      </c>
      <c r="J429" s="38"/>
      <c r="K429" s="38"/>
      <c r="L429" s="38"/>
      <c r="M429" s="38"/>
      <c r="N429" s="38"/>
      <c r="O429" s="38"/>
      <c r="P429" s="38"/>
    </row>
    <row r="430" spans="1:16" ht="18" customHeight="1" x14ac:dyDescent="0.25">
      <c r="A430" s="36" t="str">
        <f t="shared" si="18"/>
        <v/>
      </c>
      <c r="B430" s="37"/>
      <c r="C430" s="38"/>
      <c r="D430" s="38"/>
      <c r="E430" s="38"/>
      <c r="F430" s="38"/>
      <c r="G430" s="38"/>
      <c r="H430" s="33" t="str">
        <f t="shared" si="19"/>
        <v/>
      </c>
      <c r="I430" s="34" t="str">
        <f t="shared" si="20"/>
        <v/>
      </c>
      <c r="J430" s="38"/>
      <c r="K430" s="38"/>
      <c r="L430" s="38"/>
      <c r="M430" s="38"/>
      <c r="N430" s="38"/>
      <c r="O430" s="38"/>
      <c r="P430" s="38"/>
    </row>
    <row r="431" spans="1:16" ht="18" customHeight="1" x14ac:dyDescent="0.25">
      <c r="A431" s="36" t="str">
        <f t="shared" si="18"/>
        <v/>
      </c>
      <c r="B431" s="37"/>
      <c r="C431" s="38"/>
      <c r="D431" s="38"/>
      <c r="E431" s="38"/>
      <c r="F431" s="38"/>
      <c r="G431" s="38"/>
      <c r="H431" s="33" t="str">
        <f t="shared" si="19"/>
        <v/>
      </c>
      <c r="I431" s="34" t="str">
        <f t="shared" si="20"/>
        <v/>
      </c>
      <c r="J431" s="38"/>
      <c r="K431" s="38"/>
      <c r="L431" s="38"/>
      <c r="M431" s="38"/>
      <c r="N431" s="38"/>
      <c r="O431" s="38"/>
      <c r="P431" s="38"/>
    </row>
    <row r="432" spans="1:16" ht="18" customHeight="1" x14ac:dyDescent="0.25">
      <c r="A432" s="36" t="str">
        <f t="shared" si="18"/>
        <v/>
      </c>
      <c r="B432" s="37"/>
      <c r="C432" s="38"/>
      <c r="D432" s="38"/>
      <c r="E432" s="38"/>
      <c r="F432" s="38"/>
      <c r="G432" s="38"/>
      <c r="H432" s="33" t="str">
        <f t="shared" si="19"/>
        <v/>
      </c>
      <c r="I432" s="34" t="str">
        <f t="shared" si="20"/>
        <v/>
      </c>
      <c r="J432" s="38"/>
      <c r="K432" s="38"/>
      <c r="L432" s="38"/>
      <c r="M432" s="38"/>
      <c r="N432" s="38"/>
      <c r="O432" s="38"/>
      <c r="P432" s="38"/>
    </row>
    <row r="433" spans="1:16" ht="18" customHeight="1" x14ac:dyDescent="0.25">
      <c r="A433" s="36" t="str">
        <f t="shared" si="18"/>
        <v/>
      </c>
      <c r="B433" s="37"/>
      <c r="C433" s="38"/>
      <c r="D433" s="38"/>
      <c r="E433" s="38"/>
      <c r="F433" s="38"/>
      <c r="G433" s="38"/>
      <c r="H433" s="33" t="str">
        <f t="shared" si="19"/>
        <v/>
      </c>
      <c r="I433" s="34" t="str">
        <f t="shared" si="20"/>
        <v/>
      </c>
      <c r="J433" s="38"/>
      <c r="K433" s="38"/>
      <c r="L433" s="38"/>
      <c r="M433" s="38"/>
      <c r="N433" s="38"/>
      <c r="O433" s="38"/>
      <c r="P433" s="38"/>
    </row>
    <row r="434" spans="1:16" ht="18" customHeight="1" x14ac:dyDescent="0.25">
      <c r="A434" s="36" t="str">
        <f t="shared" si="18"/>
        <v/>
      </c>
      <c r="B434" s="37"/>
      <c r="C434" s="38"/>
      <c r="D434" s="38"/>
      <c r="E434" s="38"/>
      <c r="F434" s="38"/>
      <c r="G434" s="38"/>
      <c r="H434" s="33" t="str">
        <f t="shared" si="19"/>
        <v/>
      </c>
      <c r="I434" s="34" t="str">
        <f t="shared" si="20"/>
        <v/>
      </c>
      <c r="J434" s="38"/>
      <c r="K434" s="38"/>
      <c r="L434" s="38"/>
      <c r="M434" s="38"/>
      <c r="N434" s="38"/>
      <c r="O434" s="38"/>
      <c r="P434" s="38"/>
    </row>
    <row r="435" spans="1:16" ht="18" customHeight="1" x14ac:dyDescent="0.25">
      <c r="A435" s="36" t="str">
        <f t="shared" si="18"/>
        <v/>
      </c>
      <c r="B435" s="37"/>
      <c r="C435" s="38"/>
      <c r="D435" s="38"/>
      <c r="E435" s="38"/>
      <c r="F435" s="38"/>
      <c r="G435" s="38"/>
      <c r="H435" s="33" t="str">
        <f t="shared" si="19"/>
        <v/>
      </c>
      <c r="I435" s="34" t="str">
        <f t="shared" si="20"/>
        <v/>
      </c>
      <c r="J435" s="38"/>
      <c r="K435" s="38"/>
      <c r="L435" s="38"/>
      <c r="M435" s="38"/>
      <c r="N435" s="38"/>
      <c r="O435" s="38"/>
      <c r="P435" s="38"/>
    </row>
    <row r="436" spans="1:16" ht="18" customHeight="1" x14ac:dyDescent="0.25">
      <c r="A436" s="36" t="str">
        <f t="shared" si="18"/>
        <v/>
      </c>
      <c r="B436" s="37"/>
      <c r="C436" s="38"/>
      <c r="D436" s="38"/>
      <c r="E436" s="38"/>
      <c r="F436" s="38"/>
      <c r="G436" s="38"/>
      <c r="H436" s="33" t="str">
        <f t="shared" si="19"/>
        <v/>
      </c>
      <c r="I436" s="34" t="str">
        <f t="shared" si="20"/>
        <v/>
      </c>
      <c r="J436" s="38"/>
      <c r="K436" s="38"/>
      <c r="L436" s="38"/>
      <c r="M436" s="38"/>
      <c r="N436" s="38"/>
      <c r="O436" s="38"/>
      <c r="P436" s="38"/>
    </row>
    <row r="437" spans="1:16" ht="18" customHeight="1" x14ac:dyDescent="0.25">
      <c r="A437" s="36" t="str">
        <f t="shared" si="18"/>
        <v/>
      </c>
      <c r="B437" s="37"/>
      <c r="C437" s="38"/>
      <c r="D437" s="38"/>
      <c r="E437" s="38"/>
      <c r="F437" s="38"/>
      <c r="G437" s="38"/>
      <c r="H437" s="33" t="str">
        <f t="shared" si="19"/>
        <v/>
      </c>
      <c r="I437" s="34" t="str">
        <f t="shared" si="20"/>
        <v/>
      </c>
      <c r="J437" s="38"/>
      <c r="K437" s="38"/>
      <c r="L437" s="38"/>
      <c r="M437" s="38"/>
      <c r="N437" s="38"/>
      <c r="O437" s="38"/>
      <c r="P437" s="38"/>
    </row>
    <row r="438" spans="1:16" ht="18" customHeight="1" x14ac:dyDescent="0.25">
      <c r="A438" s="36" t="str">
        <f t="shared" si="18"/>
        <v/>
      </c>
      <c r="B438" s="37"/>
      <c r="C438" s="38"/>
      <c r="D438" s="38"/>
      <c r="E438" s="38"/>
      <c r="F438" s="38"/>
      <c r="G438" s="38"/>
      <c r="H438" s="33" t="str">
        <f t="shared" si="19"/>
        <v/>
      </c>
      <c r="I438" s="34" t="str">
        <f t="shared" si="20"/>
        <v/>
      </c>
      <c r="J438" s="38"/>
      <c r="K438" s="38"/>
      <c r="L438" s="38"/>
      <c r="M438" s="38"/>
      <c r="N438" s="38"/>
      <c r="O438" s="38"/>
      <c r="P438" s="38"/>
    </row>
    <row r="439" spans="1:16" ht="18" customHeight="1" x14ac:dyDescent="0.25">
      <c r="A439" s="36" t="str">
        <f t="shared" si="18"/>
        <v/>
      </c>
      <c r="B439" s="37"/>
      <c r="C439" s="38"/>
      <c r="D439" s="38"/>
      <c r="E439" s="38"/>
      <c r="F439" s="38"/>
      <c r="G439" s="38"/>
      <c r="H439" s="33" t="str">
        <f t="shared" si="19"/>
        <v/>
      </c>
      <c r="I439" s="34" t="str">
        <f t="shared" si="20"/>
        <v/>
      </c>
      <c r="J439" s="38"/>
      <c r="K439" s="38"/>
      <c r="L439" s="38"/>
      <c r="M439" s="38"/>
      <c r="N439" s="38"/>
      <c r="O439" s="38"/>
      <c r="P439" s="38"/>
    </row>
    <row r="440" spans="1:16" ht="18" customHeight="1" x14ac:dyDescent="0.25">
      <c r="A440" s="36" t="str">
        <f t="shared" si="18"/>
        <v/>
      </c>
      <c r="B440" s="37"/>
      <c r="C440" s="38"/>
      <c r="D440" s="38"/>
      <c r="E440" s="38"/>
      <c r="F440" s="38"/>
      <c r="G440" s="38"/>
      <c r="H440" s="33" t="str">
        <f t="shared" si="19"/>
        <v/>
      </c>
      <c r="I440" s="34" t="str">
        <f t="shared" si="20"/>
        <v/>
      </c>
      <c r="J440" s="38"/>
      <c r="K440" s="38"/>
      <c r="L440" s="38"/>
      <c r="M440" s="38"/>
      <c r="N440" s="38"/>
      <c r="O440" s="38"/>
      <c r="P440" s="38"/>
    </row>
    <row r="441" spans="1:16" ht="18" customHeight="1" x14ac:dyDescent="0.25">
      <c r="A441" s="36" t="str">
        <f t="shared" si="18"/>
        <v/>
      </c>
      <c r="B441" s="37"/>
      <c r="C441" s="38"/>
      <c r="D441" s="38"/>
      <c r="E441" s="38"/>
      <c r="F441" s="38"/>
      <c r="G441" s="38"/>
      <c r="H441" s="33" t="str">
        <f t="shared" si="19"/>
        <v/>
      </c>
      <c r="I441" s="34" t="str">
        <f t="shared" si="20"/>
        <v/>
      </c>
      <c r="J441" s="38"/>
      <c r="K441" s="38"/>
      <c r="L441" s="38"/>
      <c r="M441" s="38"/>
      <c r="N441" s="38"/>
      <c r="O441" s="38"/>
      <c r="P441" s="38"/>
    </row>
    <row r="442" spans="1:16" ht="18" customHeight="1" x14ac:dyDescent="0.25">
      <c r="A442" s="36" t="str">
        <f t="shared" si="18"/>
        <v/>
      </c>
      <c r="B442" s="37"/>
      <c r="C442" s="38"/>
      <c r="D442" s="38"/>
      <c r="E442" s="38"/>
      <c r="F442" s="38"/>
      <c r="G442" s="38"/>
      <c r="H442" s="33" t="str">
        <f t="shared" si="19"/>
        <v/>
      </c>
      <c r="I442" s="34" t="str">
        <f t="shared" si="20"/>
        <v/>
      </c>
      <c r="J442" s="38"/>
      <c r="K442" s="38"/>
      <c r="L442" s="38"/>
      <c r="M442" s="38"/>
      <c r="N442" s="38"/>
      <c r="O442" s="38"/>
      <c r="P442" s="38"/>
    </row>
    <row r="443" spans="1:16" ht="18" customHeight="1" x14ac:dyDescent="0.25">
      <c r="A443" s="36" t="str">
        <f t="shared" si="18"/>
        <v/>
      </c>
      <c r="B443" s="37"/>
      <c r="C443" s="38"/>
      <c r="D443" s="38"/>
      <c r="E443" s="38"/>
      <c r="F443" s="38"/>
      <c r="G443" s="38"/>
      <c r="H443" s="33" t="str">
        <f t="shared" si="19"/>
        <v/>
      </c>
      <c r="I443" s="34" t="str">
        <f t="shared" si="20"/>
        <v/>
      </c>
      <c r="J443" s="38"/>
      <c r="K443" s="38"/>
      <c r="L443" s="38"/>
      <c r="M443" s="38"/>
      <c r="N443" s="38"/>
      <c r="O443" s="38"/>
      <c r="P443" s="38"/>
    </row>
    <row r="444" spans="1:16" ht="18" customHeight="1" x14ac:dyDescent="0.25">
      <c r="A444" s="36" t="str">
        <f t="shared" si="18"/>
        <v/>
      </c>
      <c r="B444" s="37"/>
      <c r="C444" s="38"/>
      <c r="D444" s="38"/>
      <c r="E444" s="38"/>
      <c r="F444" s="38"/>
      <c r="G444" s="38"/>
      <c r="H444" s="33" t="str">
        <f t="shared" si="19"/>
        <v/>
      </c>
      <c r="I444" s="34" t="str">
        <f t="shared" si="20"/>
        <v/>
      </c>
      <c r="J444" s="38"/>
      <c r="K444" s="38"/>
      <c r="L444" s="38"/>
      <c r="M444" s="38"/>
      <c r="N444" s="38"/>
      <c r="O444" s="38"/>
      <c r="P444" s="38"/>
    </row>
    <row r="445" spans="1:16" ht="18" customHeight="1" x14ac:dyDescent="0.25">
      <c r="A445" s="36" t="str">
        <f t="shared" si="18"/>
        <v/>
      </c>
      <c r="B445" s="37"/>
      <c r="C445" s="38"/>
      <c r="D445" s="38"/>
      <c r="E445" s="38"/>
      <c r="F445" s="38"/>
      <c r="G445" s="38"/>
      <c r="H445" s="33" t="str">
        <f t="shared" si="19"/>
        <v/>
      </c>
      <c r="I445" s="34" t="str">
        <f t="shared" si="20"/>
        <v/>
      </c>
      <c r="J445" s="38"/>
      <c r="K445" s="38"/>
      <c r="L445" s="38"/>
      <c r="M445" s="38"/>
      <c r="N445" s="38"/>
      <c r="O445" s="38"/>
      <c r="P445" s="38"/>
    </row>
    <row r="446" spans="1:16" ht="18" customHeight="1" x14ac:dyDescent="0.25">
      <c r="A446" s="36" t="str">
        <f t="shared" si="18"/>
        <v/>
      </c>
      <c r="B446" s="37"/>
      <c r="C446" s="38"/>
      <c r="D446" s="38"/>
      <c r="E446" s="38"/>
      <c r="F446" s="38"/>
      <c r="G446" s="38"/>
      <c r="H446" s="33" t="str">
        <f t="shared" si="19"/>
        <v/>
      </c>
      <c r="I446" s="34" t="str">
        <f t="shared" si="20"/>
        <v/>
      </c>
      <c r="J446" s="38"/>
      <c r="K446" s="38"/>
      <c r="L446" s="38"/>
      <c r="M446" s="38"/>
      <c r="N446" s="38"/>
      <c r="O446" s="38"/>
      <c r="P446" s="38"/>
    </row>
    <row r="447" spans="1:16" ht="18" customHeight="1" x14ac:dyDescent="0.25">
      <c r="A447" s="36" t="str">
        <f t="shared" si="18"/>
        <v/>
      </c>
      <c r="B447" s="37"/>
      <c r="C447" s="38"/>
      <c r="D447" s="38"/>
      <c r="E447" s="38"/>
      <c r="F447" s="38"/>
      <c r="G447" s="38"/>
      <c r="H447" s="33" t="str">
        <f t="shared" si="19"/>
        <v/>
      </c>
      <c r="I447" s="34" t="str">
        <f t="shared" si="20"/>
        <v/>
      </c>
      <c r="J447" s="38"/>
      <c r="K447" s="38"/>
      <c r="L447" s="38"/>
      <c r="M447" s="38"/>
      <c r="N447" s="38"/>
      <c r="O447" s="38"/>
      <c r="P447" s="38"/>
    </row>
    <row r="448" spans="1:16" ht="18" customHeight="1" x14ac:dyDescent="0.25">
      <c r="A448" s="36" t="str">
        <f t="shared" si="18"/>
        <v/>
      </c>
      <c r="B448" s="37"/>
      <c r="C448" s="38"/>
      <c r="D448" s="38"/>
      <c r="E448" s="38"/>
      <c r="F448" s="38"/>
      <c r="G448" s="38"/>
      <c r="H448" s="33" t="str">
        <f t="shared" si="19"/>
        <v/>
      </c>
      <c r="I448" s="34" t="str">
        <f t="shared" si="20"/>
        <v/>
      </c>
      <c r="J448" s="38"/>
      <c r="K448" s="38"/>
      <c r="L448" s="38"/>
      <c r="M448" s="38"/>
      <c r="N448" s="38"/>
      <c r="O448" s="38"/>
      <c r="P448" s="38"/>
    </row>
    <row r="449" spans="1:16" ht="18" customHeight="1" x14ac:dyDescent="0.25">
      <c r="A449" s="36" t="str">
        <f t="shared" si="18"/>
        <v/>
      </c>
      <c r="B449" s="37"/>
      <c r="C449" s="38"/>
      <c r="D449" s="38"/>
      <c r="E449" s="38"/>
      <c r="F449" s="38"/>
      <c r="G449" s="38"/>
      <c r="H449" s="33" t="str">
        <f t="shared" si="19"/>
        <v/>
      </c>
      <c r="I449" s="34" t="str">
        <f t="shared" si="20"/>
        <v/>
      </c>
      <c r="J449" s="38"/>
      <c r="K449" s="38"/>
      <c r="L449" s="38"/>
      <c r="M449" s="38"/>
      <c r="N449" s="38"/>
      <c r="O449" s="38"/>
      <c r="P449" s="38"/>
    </row>
    <row r="450" spans="1:16" ht="18" customHeight="1" x14ac:dyDescent="0.25">
      <c r="A450" s="36" t="str">
        <f t="shared" si="18"/>
        <v/>
      </c>
      <c r="B450" s="37"/>
      <c r="C450" s="38"/>
      <c r="D450" s="38"/>
      <c r="E450" s="38"/>
      <c r="F450" s="38"/>
      <c r="G450" s="38"/>
      <c r="H450" s="33" t="str">
        <f t="shared" si="19"/>
        <v/>
      </c>
      <c r="I450" s="34" t="str">
        <f t="shared" si="20"/>
        <v/>
      </c>
      <c r="J450" s="38"/>
      <c r="K450" s="38"/>
      <c r="L450" s="38"/>
      <c r="M450" s="38"/>
      <c r="N450" s="38"/>
      <c r="O450" s="38"/>
      <c r="P450" s="38"/>
    </row>
    <row r="451" spans="1:16" ht="18" customHeight="1" x14ac:dyDescent="0.25">
      <c r="A451" s="36" t="str">
        <f t="shared" si="18"/>
        <v/>
      </c>
      <c r="B451" s="37"/>
      <c r="C451" s="38"/>
      <c r="D451" s="38"/>
      <c r="E451" s="38"/>
      <c r="F451" s="38"/>
      <c r="G451" s="38"/>
      <c r="H451" s="33" t="str">
        <f t="shared" si="19"/>
        <v/>
      </c>
      <c r="I451" s="34" t="str">
        <f t="shared" si="20"/>
        <v/>
      </c>
      <c r="J451" s="38"/>
      <c r="K451" s="38"/>
      <c r="L451" s="38"/>
      <c r="M451" s="38"/>
      <c r="N451" s="38"/>
      <c r="O451" s="38"/>
      <c r="P451" s="38"/>
    </row>
    <row r="452" spans="1:16" ht="18" customHeight="1" x14ac:dyDescent="0.25">
      <c r="A452" s="36" t="str">
        <f t="shared" si="18"/>
        <v/>
      </c>
      <c r="B452" s="37"/>
      <c r="C452" s="38"/>
      <c r="D452" s="38"/>
      <c r="E452" s="38"/>
      <c r="F452" s="38"/>
      <c r="G452" s="38"/>
      <c r="H452" s="33" t="str">
        <f t="shared" si="19"/>
        <v/>
      </c>
      <c r="I452" s="34" t="str">
        <f t="shared" si="20"/>
        <v/>
      </c>
      <c r="J452" s="38"/>
      <c r="K452" s="38"/>
      <c r="L452" s="38"/>
      <c r="M452" s="38"/>
      <c r="N452" s="38"/>
      <c r="O452" s="38"/>
      <c r="P452" s="38"/>
    </row>
    <row r="453" spans="1:16" ht="18" customHeight="1" x14ac:dyDescent="0.25">
      <c r="A453" s="36" t="str">
        <f t="shared" ref="A453:A504" si="21">IF(C453&lt;&gt;"",ROW()-4,"")</f>
        <v/>
      </c>
      <c r="B453" s="37"/>
      <c r="C453" s="38"/>
      <c r="D453" s="38"/>
      <c r="E453" s="38"/>
      <c r="F453" s="38"/>
      <c r="G453" s="38"/>
      <c r="H453" s="33" t="str">
        <f t="shared" ref="H453:H516" si="22">IF(AND(F453&lt;&gt;"",G453&lt;&gt;""),MAX(0,IF(G453&lt;F453,(G453+1-F453)*1440,(G453-F453)*1440)),"")</f>
        <v/>
      </c>
      <c r="I453" s="34" t="str">
        <f t="shared" ref="I453:I516" si="23">IF(H453&lt;&gt;"",H453/60,"")</f>
        <v/>
      </c>
      <c r="J453" s="38"/>
      <c r="K453" s="38"/>
      <c r="L453" s="38"/>
      <c r="M453" s="38"/>
      <c r="N453" s="38"/>
      <c r="O453" s="38"/>
      <c r="P453" s="38"/>
    </row>
    <row r="454" spans="1:16" ht="18" customHeight="1" x14ac:dyDescent="0.25">
      <c r="A454" s="36" t="str">
        <f t="shared" si="21"/>
        <v/>
      </c>
      <c r="B454" s="37"/>
      <c r="C454" s="38"/>
      <c r="D454" s="38"/>
      <c r="E454" s="38"/>
      <c r="F454" s="38"/>
      <c r="G454" s="38"/>
      <c r="H454" s="33" t="str">
        <f t="shared" si="22"/>
        <v/>
      </c>
      <c r="I454" s="34" t="str">
        <f t="shared" si="23"/>
        <v/>
      </c>
      <c r="J454" s="38"/>
      <c r="K454" s="38"/>
      <c r="L454" s="38"/>
      <c r="M454" s="38"/>
      <c r="N454" s="38"/>
      <c r="O454" s="38"/>
      <c r="P454" s="38"/>
    </row>
    <row r="455" spans="1:16" ht="18" customHeight="1" x14ac:dyDescent="0.25">
      <c r="A455" s="36" t="str">
        <f t="shared" si="21"/>
        <v/>
      </c>
      <c r="B455" s="37"/>
      <c r="C455" s="38"/>
      <c r="D455" s="38"/>
      <c r="E455" s="38"/>
      <c r="F455" s="38"/>
      <c r="G455" s="38"/>
      <c r="H455" s="33" t="str">
        <f t="shared" si="22"/>
        <v/>
      </c>
      <c r="I455" s="34" t="str">
        <f t="shared" si="23"/>
        <v/>
      </c>
      <c r="J455" s="38"/>
      <c r="K455" s="38"/>
      <c r="L455" s="38"/>
      <c r="M455" s="38"/>
      <c r="N455" s="38"/>
      <c r="O455" s="38"/>
      <c r="P455" s="38"/>
    </row>
    <row r="456" spans="1:16" ht="18" customHeight="1" x14ac:dyDescent="0.25">
      <c r="A456" s="36" t="str">
        <f t="shared" si="21"/>
        <v/>
      </c>
      <c r="B456" s="37"/>
      <c r="C456" s="38"/>
      <c r="D456" s="38"/>
      <c r="E456" s="38"/>
      <c r="F456" s="38"/>
      <c r="G456" s="38"/>
      <c r="H456" s="33" t="str">
        <f t="shared" si="22"/>
        <v/>
      </c>
      <c r="I456" s="34" t="str">
        <f t="shared" si="23"/>
        <v/>
      </c>
      <c r="J456" s="38"/>
      <c r="K456" s="38"/>
      <c r="L456" s="38"/>
      <c r="M456" s="38"/>
      <c r="N456" s="38"/>
      <c r="O456" s="38"/>
      <c r="P456" s="38"/>
    </row>
    <row r="457" spans="1:16" ht="18" customHeight="1" x14ac:dyDescent="0.25">
      <c r="A457" s="36" t="str">
        <f t="shared" si="21"/>
        <v/>
      </c>
      <c r="B457" s="37"/>
      <c r="C457" s="38"/>
      <c r="D457" s="38"/>
      <c r="E457" s="38"/>
      <c r="F457" s="38"/>
      <c r="G457" s="38"/>
      <c r="H457" s="33" t="str">
        <f t="shared" si="22"/>
        <v/>
      </c>
      <c r="I457" s="34" t="str">
        <f t="shared" si="23"/>
        <v/>
      </c>
      <c r="J457" s="38"/>
      <c r="K457" s="38"/>
      <c r="L457" s="38"/>
      <c r="M457" s="38"/>
      <c r="N457" s="38"/>
      <c r="O457" s="38"/>
      <c r="P457" s="38"/>
    </row>
    <row r="458" spans="1:16" ht="18" customHeight="1" x14ac:dyDescent="0.25">
      <c r="A458" s="36" t="str">
        <f t="shared" si="21"/>
        <v/>
      </c>
      <c r="B458" s="37"/>
      <c r="C458" s="38"/>
      <c r="D458" s="38"/>
      <c r="E458" s="38"/>
      <c r="F458" s="38"/>
      <c r="G458" s="38"/>
      <c r="H458" s="33" t="str">
        <f t="shared" si="22"/>
        <v/>
      </c>
      <c r="I458" s="34" t="str">
        <f t="shared" si="23"/>
        <v/>
      </c>
      <c r="J458" s="38"/>
      <c r="K458" s="38"/>
      <c r="L458" s="38"/>
      <c r="M458" s="38"/>
      <c r="N458" s="38"/>
      <c r="O458" s="38"/>
      <c r="P458" s="38"/>
    </row>
    <row r="459" spans="1:16" ht="18" customHeight="1" x14ac:dyDescent="0.25">
      <c r="A459" s="36" t="str">
        <f t="shared" si="21"/>
        <v/>
      </c>
      <c r="B459" s="37"/>
      <c r="C459" s="38"/>
      <c r="D459" s="38"/>
      <c r="E459" s="38"/>
      <c r="F459" s="38"/>
      <c r="G459" s="38"/>
      <c r="H459" s="33" t="str">
        <f t="shared" si="22"/>
        <v/>
      </c>
      <c r="I459" s="34" t="str">
        <f t="shared" si="23"/>
        <v/>
      </c>
      <c r="J459" s="38"/>
      <c r="K459" s="38"/>
      <c r="L459" s="38"/>
      <c r="M459" s="38"/>
      <c r="N459" s="38"/>
      <c r="O459" s="38"/>
      <c r="P459" s="38"/>
    </row>
    <row r="460" spans="1:16" ht="18" customHeight="1" x14ac:dyDescent="0.25">
      <c r="A460" s="36" t="str">
        <f t="shared" si="21"/>
        <v/>
      </c>
      <c r="B460" s="37"/>
      <c r="C460" s="38"/>
      <c r="D460" s="38"/>
      <c r="E460" s="38"/>
      <c r="F460" s="38"/>
      <c r="G460" s="38"/>
      <c r="H460" s="33" t="str">
        <f t="shared" si="22"/>
        <v/>
      </c>
      <c r="I460" s="34" t="str">
        <f t="shared" si="23"/>
        <v/>
      </c>
      <c r="J460" s="38"/>
      <c r="K460" s="38"/>
      <c r="L460" s="38"/>
      <c r="M460" s="38"/>
      <c r="N460" s="38"/>
      <c r="O460" s="38"/>
      <c r="P460" s="38"/>
    </row>
    <row r="461" spans="1:16" ht="18" customHeight="1" x14ac:dyDescent="0.25">
      <c r="A461" s="36" t="str">
        <f t="shared" si="21"/>
        <v/>
      </c>
      <c r="B461" s="37"/>
      <c r="C461" s="38"/>
      <c r="D461" s="38"/>
      <c r="E461" s="38"/>
      <c r="F461" s="38"/>
      <c r="G461" s="38"/>
      <c r="H461" s="33" t="str">
        <f t="shared" si="22"/>
        <v/>
      </c>
      <c r="I461" s="34" t="str">
        <f t="shared" si="23"/>
        <v/>
      </c>
      <c r="J461" s="38"/>
      <c r="K461" s="38"/>
      <c r="L461" s="38"/>
      <c r="M461" s="38"/>
      <c r="N461" s="38"/>
      <c r="O461" s="38"/>
      <c r="P461" s="38"/>
    </row>
    <row r="462" spans="1:16" ht="18" customHeight="1" x14ac:dyDescent="0.25">
      <c r="A462" s="36" t="str">
        <f t="shared" si="21"/>
        <v/>
      </c>
      <c r="B462" s="37"/>
      <c r="C462" s="38"/>
      <c r="D462" s="38"/>
      <c r="E462" s="38"/>
      <c r="F462" s="38"/>
      <c r="G462" s="38"/>
      <c r="H462" s="33" t="str">
        <f t="shared" si="22"/>
        <v/>
      </c>
      <c r="I462" s="34" t="str">
        <f t="shared" si="23"/>
        <v/>
      </c>
      <c r="J462" s="38"/>
      <c r="K462" s="38"/>
      <c r="L462" s="38"/>
      <c r="M462" s="38"/>
      <c r="N462" s="38"/>
      <c r="O462" s="38"/>
      <c r="P462" s="38"/>
    </row>
    <row r="463" spans="1:16" ht="18" customHeight="1" x14ac:dyDescent="0.25">
      <c r="A463" s="36" t="str">
        <f t="shared" si="21"/>
        <v/>
      </c>
      <c r="B463" s="37"/>
      <c r="C463" s="38"/>
      <c r="D463" s="38"/>
      <c r="E463" s="38"/>
      <c r="F463" s="38"/>
      <c r="G463" s="38"/>
      <c r="H463" s="33" t="str">
        <f t="shared" si="22"/>
        <v/>
      </c>
      <c r="I463" s="34" t="str">
        <f t="shared" si="23"/>
        <v/>
      </c>
      <c r="J463" s="38"/>
      <c r="K463" s="38"/>
      <c r="L463" s="38"/>
      <c r="M463" s="38"/>
      <c r="N463" s="38"/>
      <c r="O463" s="38"/>
      <c r="P463" s="38"/>
    </row>
    <row r="464" spans="1:16" ht="18" customHeight="1" x14ac:dyDescent="0.25">
      <c r="A464" s="36" t="str">
        <f t="shared" si="21"/>
        <v/>
      </c>
      <c r="B464" s="37"/>
      <c r="C464" s="38"/>
      <c r="D464" s="38"/>
      <c r="E464" s="38"/>
      <c r="F464" s="38"/>
      <c r="G464" s="38"/>
      <c r="H464" s="33" t="str">
        <f t="shared" si="22"/>
        <v/>
      </c>
      <c r="I464" s="34" t="str">
        <f t="shared" si="23"/>
        <v/>
      </c>
      <c r="J464" s="38"/>
      <c r="K464" s="38"/>
      <c r="L464" s="38"/>
      <c r="M464" s="38"/>
      <c r="N464" s="38"/>
      <c r="O464" s="38"/>
      <c r="P464" s="38"/>
    </row>
    <row r="465" spans="1:16" ht="18" customHeight="1" x14ac:dyDescent="0.25">
      <c r="A465" s="36" t="str">
        <f t="shared" si="21"/>
        <v/>
      </c>
      <c r="B465" s="37"/>
      <c r="C465" s="38"/>
      <c r="D465" s="38"/>
      <c r="E465" s="38"/>
      <c r="F465" s="38"/>
      <c r="G465" s="38"/>
      <c r="H465" s="33" t="str">
        <f t="shared" si="22"/>
        <v/>
      </c>
      <c r="I465" s="34" t="str">
        <f t="shared" si="23"/>
        <v/>
      </c>
      <c r="J465" s="38"/>
      <c r="K465" s="38"/>
      <c r="L465" s="38"/>
      <c r="M465" s="38"/>
      <c r="N465" s="38"/>
      <c r="O465" s="38"/>
      <c r="P465" s="38"/>
    </row>
    <row r="466" spans="1:16" ht="18" customHeight="1" x14ac:dyDescent="0.25">
      <c r="A466" s="36" t="str">
        <f t="shared" si="21"/>
        <v/>
      </c>
      <c r="B466" s="37"/>
      <c r="C466" s="38"/>
      <c r="D466" s="38"/>
      <c r="E466" s="38"/>
      <c r="F466" s="38"/>
      <c r="G466" s="38"/>
      <c r="H466" s="33" t="str">
        <f t="shared" si="22"/>
        <v/>
      </c>
      <c r="I466" s="34" t="str">
        <f t="shared" si="23"/>
        <v/>
      </c>
      <c r="J466" s="38"/>
      <c r="K466" s="38"/>
      <c r="L466" s="38"/>
      <c r="M466" s="38"/>
      <c r="N466" s="38"/>
      <c r="O466" s="38"/>
      <c r="P466" s="38"/>
    </row>
    <row r="467" spans="1:16" ht="18" customHeight="1" x14ac:dyDescent="0.25">
      <c r="A467" s="36" t="str">
        <f t="shared" si="21"/>
        <v/>
      </c>
      <c r="B467" s="37"/>
      <c r="C467" s="38"/>
      <c r="D467" s="38"/>
      <c r="E467" s="38"/>
      <c r="F467" s="38"/>
      <c r="G467" s="38"/>
      <c r="H467" s="33" t="str">
        <f t="shared" si="22"/>
        <v/>
      </c>
      <c r="I467" s="34" t="str">
        <f t="shared" si="23"/>
        <v/>
      </c>
      <c r="J467" s="38"/>
      <c r="K467" s="38"/>
      <c r="L467" s="38"/>
      <c r="M467" s="38"/>
      <c r="N467" s="38"/>
      <c r="O467" s="38"/>
      <c r="P467" s="38"/>
    </row>
    <row r="468" spans="1:16" ht="18" customHeight="1" x14ac:dyDescent="0.25">
      <c r="A468" s="36" t="str">
        <f t="shared" si="21"/>
        <v/>
      </c>
      <c r="B468" s="37"/>
      <c r="C468" s="38"/>
      <c r="D468" s="38"/>
      <c r="E468" s="38"/>
      <c r="F468" s="38"/>
      <c r="G468" s="38"/>
      <c r="H468" s="33" t="str">
        <f t="shared" si="22"/>
        <v/>
      </c>
      <c r="I468" s="34" t="str">
        <f t="shared" si="23"/>
        <v/>
      </c>
      <c r="J468" s="38"/>
      <c r="K468" s="38"/>
      <c r="L468" s="38"/>
      <c r="M468" s="38"/>
      <c r="N468" s="38"/>
      <c r="O468" s="38"/>
      <c r="P468" s="38"/>
    </row>
    <row r="469" spans="1:16" ht="18" customHeight="1" x14ac:dyDescent="0.25">
      <c r="A469" s="36" t="str">
        <f t="shared" si="21"/>
        <v/>
      </c>
      <c r="B469" s="37"/>
      <c r="C469" s="38"/>
      <c r="D469" s="38"/>
      <c r="E469" s="38"/>
      <c r="F469" s="38"/>
      <c r="G469" s="38"/>
      <c r="H469" s="33" t="str">
        <f t="shared" si="22"/>
        <v/>
      </c>
      <c r="I469" s="34" t="str">
        <f t="shared" si="23"/>
        <v/>
      </c>
      <c r="J469" s="38"/>
      <c r="K469" s="38"/>
      <c r="L469" s="38"/>
      <c r="M469" s="38"/>
      <c r="N469" s="38"/>
      <c r="O469" s="38"/>
      <c r="P469" s="38"/>
    </row>
    <row r="470" spans="1:16" ht="18" customHeight="1" x14ac:dyDescent="0.25">
      <c r="A470" s="36" t="str">
        <f t="shared" si="21"/>
        <v/>
      </c>
      <c r="B470" s="37"/>
      <c r="C470" s="38"/>
      <c r="D470" s="38"/>
      <c r="E470" s="38"/>
      <c r="F470" s="38"/>
      <c r="G470" s="38"/>
      <c r="H470" s="33" t="str">
        <f t="shared" si="22"/>
        <v/>
      </c>
      <c r="I470" s="34" t="str">
        <f t="shared" si="23"/>
        <v/>
      </c>
      <c r="J470" s="38"/>
      <c r="K470" s="38"/>
      <c r="L470" s="38"/>
      <c r="M470" s="38"/>
      <c r="N470" s="38"/>
      <c r="O470" s="38"/>
      <c r="P470" s="38"/>
    </row>
    <row r="471" spans="1:16" ht="18" customHeight="1" x14ac:dyDescent="0.25">
      <c r="A471" s="36" t="str">
        <f t="shared" si="21"/>
        <v/>
      </c>
      <c r="B471" s="37"/>
      <c r="C471" s="38"/>
      <c r="D471" s="38"/>
      <c r="E471" s="38"/>
      <c r="F471" s="38"/>
      <c r="G471" s="38"/>
      <c r="H471" s="33" t="str">
        <f t="shared" si="22"/>
        <v/>
      </c>
      <c r="I471" s="34" t="str">
        <f t="shared" si="23"/>
        <v/>
      </c>
      <c r="J471" s="38"/>
      <c r="K471" s="38"/>
      <c r="L471" s="38"/>
      <c r="M471" s="38"/>
      <c r="N471" s="38"/>
      <c r="O471" s="38"/>
      <c r="P471" s="38"/>
    </row>
    <row r="472" spans="1:16" ht="18" customHeight="1" x14ac:dyDescent="0.25">
      <c r="A472" s="36" t="str">
        <f t="shared" si="21"/>
        <v/>
      </c>
      <c r="B472" s="37"/>
      <c r="C472" s="38"/>
      <c r="D472" s="38"/>
      <c r="E472" s="38"/>
      <c r="F472" s="38"/>
      <c r="G472" s="38"/>
      <c r="H472" s="33" t="str">
        <f t="shared" si="22"/>
        <v/>
      </c>
      <c r="I472" s="34" t="str">
        <f t="shared" si="23"/>
        <v/>
      </c>
      <c r="J472" s="38"/>
      <c r="K472" s="38"/>
      <c r="L472" s="38"/>
      <c r="M472" s="38"/>
      <c r="N472" s="38"/>
      <c r="O472" s="38"/>
      <c r="P472" s="38"/>
    </row>
    <row r="473" spans="1:16" ht="18" customHeight="1" x14ac:dyDescent="0.25">
      <c r="A473" s="36" t="str">
        <f t="shared" si="21"/>
        <v/>
      </c>
      <c r="B473" s="37"/>
      <c r="C473" s="38"/>
      <c r="D473" s="38"/>
      <c r="E473" s="38"/>
      <c r="F473" s="38"/>
      <c r="G473" s="38"/>
      <c r="H473" s="33" t="str">
        <f t="shared" si="22"/>
        <v/>
      </c>
      <c r="I473" s="34" t="str">
        <f t="shared" si="23"/>
        <v/>
      </c>
      <c r="J473" s="38"/>
      <c r="K473" s="38"/>
      <c r="L473" s="38"/>
      <c r="M473" s="38"/>
      <c r="N473" s="38"/>
      <c r="O473" s="38"/>
      <c r="P473" s="38"/>
    </row>
    <row r="474" spans="1:16" ht="18" customHeight="1" x14ac:dyDescent="0.25">
      <c r="A474" s="36" t="str">
        <f t="shared" si="21"/>
        <v/>
      </c>
      <c r="B474" s="37"/>
      <c r="C474" s="38"/>
      <c r="D474" s="38"/>
      <c r="E474" s="38"/>
      <c r="F474" s="38"/>
      <c r="G474" s="38"/>
      <c r="H474" s="33" t="str">
        <f t="shared" si="22"/>
        <v/>
      </c>
      <c r="I474" s="34" t="str">
        <f t="shared" si="23"/>
        <v/>
      </c>
      <c r="J474" s="38"/>
      <c r="K474" s="38"/>
      <c r="L474" s="38"/>
      <c r="M474" s="38"/>
      <c r="N474" s="38"/>
      <c r="O474" s="38"/>
      <c r="P474" s="38"/>
    </row>
    <row r="475" spans="1:16" ht="18" customHeight="1" x14ac:dyDescent="0.25">
      <c r="A475" s="36" t="str">
        <f t="shared" si="21"/>
        <v/>
      </c>
      <c r="B475" s="37"/>
      <c r="C475" s="38"/>
      <c r="D475" s="38"/>
      <c r="E475" s="38"/>
      <c r="F475" s="38"/>
      <c r="G475" s="38"/>
      <c r="H475" s="33" t="str">
        <f t="shared" si="22"/>
        <v/>
      </c>
      <c r="I475" s="34" t="str">
        <f t="shared" si="23"/>
        <v/>
      </c>
      <c r="J475" s="38"/>
      <c r="K475" s="38"/>
      <c r="L475" s="38"/>
      <c r="M475" s="38"/>
      <c r="N475" s="38"/>
      <c r="O475" s="38"/>
      <c r="P475" s="38"/>
    </row>
    <row r="476" spans="1:16" ht="18" customHeight="1" x14ac:dyDescent="0.25">
      <c r="A476" s="36" t="str">
        <f t="shared" si="21"/>
        <v/>
      </c>
      <c r="B476" s="37"/>
      <c r="C476" s="38"/>
      <c r="D476" s="38"/>
      <c r="E476" s="38"/>
      <c r="F476" s="38"/>
      <c r="G476" s="38"/>
      <c r="H476" s="33" t="str">
        <f t="shared" si="22"/>
        <v/>
      </c>
      <c r="I476" s="34" t="str">
        <f t="shared" si="23"/>
        <v/>
      </c>
      <c r="J476" s="38"/>
      <c r="K476" s="38"/>
      <c r="L476" s="38"/>
      <c r="M476" s="38"/>
      <c r="N476" s="38"/>
      <c r="O476" s="38"/>
      <c r="P476" s="38"/>
    </row>
    <row r="477" spans="1:16" ht="18" customHeight="1" x14ac:dyDescent="0.25">
      <c r="A477" s="36" t="str">
        <f t="shared" si="21"/>
        <v/>
      </c>
      <c r="B477" s="37"/>
      <c r="C477" s="38"/>
      <c r="D477" s="38"/>
      <c r="E477" s="38"/>
      <c r="F477" s="38"/>
      <c r="G477" s="38"/>
      <c r="H477" s="33" t="str">
        <f t="shared" si="22"/>
        <v/>
      </c>
      <c r="I477" s="34" t="str">
        <f t="shared" si="23"/>
        <v/>
      </c>
      <c r="J477" s="38"/>
      <c r="K477" s="38"/>
      <c r="L477" s="38"/>
      <c r="M477" s="38"/>
      <c r="N477" s="38"/>
      <c r="O477" s="38"/>
      <c r="P477" s="38"/>
    </row>
    <row r="478" spans="1:16" ht="18" customHeight="1" x14ac:dyDescent="0.25">
      <c r="A478" s="36" t="str">
        <f t="shared" si="21"/>
        <v/>
      </c>
      <c r="B478" s="37"/>
      <c r="C478" s="38"/>
      <c r="D478" s="38"/>
      <c r="E478" s="38"/>
      <c r="F478" s="38"/>
      <c r="G478" s="38"/>
      <c r="H478" s="33" t="str">
        <f t="shared" si="22"/>
        <v/>
      </c>
      <c r="I478" s="34" t="str">
        <f t="shared" si="23"/>
        <v/>
      </c>
      <c r="J478" s="38"/>
      <c r="K478" s="38"/>
      <c r="L478" s="38"/>
      <c r="M478" s="38"/>
      <c r="N478" s="38"/>
      <c r="O478" s="38"/>
      <c r="P478" s="38"/>
    </row>
    <row r="479" spans="1:16" ht="18" customHeight="1" x14ac:dyDescent="0.25">
      <c r="A479" s="36" t="str">
        <f t="shared" si="21"/>
        <v/>
      </c>
      <c r="B479" s="37"/>
      <c r="C479" s="38"/>
      <c r="D479" s="38"/>
      <c r="E479" s="38"/>
      <c r="F479" s="38"/>
      <c r="G479" s="38"/>
      <c r="H479" s="33" t="str">
        <f t="shared" si="22"/>
        <v/>
      </c>
      <c r="I479" s="34" t="str">
        <f t="shared" si="23"/>
        <v/>
      </c>
      <c r="J479" s="38"/>
      <c r="K479" s="38"/>
      <c r="L479" s="38"/>
      <c r="M479" s="38"/>
      <c r="N479" s="38"/>
      <c r="O479" s="38"/>
      <c r="P479" s="38"/>
    </row>
    <row r="480" spans="1:16" ht="18" customHeight="1" x14ac:dyDescent="0.25">
      <c r="A480" s="36" t="str">
        <f t="shared" si="21"/>
        <v/>
      </c>
      <c r="B480" s="37"/>
      <c r="C480" s="38"/>
      <c r="D480" s="38"/>
      <c r="E480" s="38"/>
      <c r="F480" s="38"/>
      <c r="G480" s="38"/>
      <c r="H480" s="33" t="str">
        <f t="shared" si="22"/>
        <v/>
      </c>
      <c r="I480" s="34" t="str">
        <f t="shared" si="23"/>
        <v/>
      </c>
      <c r="J480" s="38"/>
      <c r="K480" s="38"/>
      <c r="L480" s="38"/>
      <c r="M480" s="38"/>
      <c r="N480" s="38"/>
      <c r="O480" s="38"/>
      <c r="P480" s="38"/>
    </row>
    <row r="481" spans="1:16" ht="18" customHeight="1" x14ac:dyDescent="0.25">
      <c r="A481" s="36" t="str">
        <f t="shared" si="21"/>
        <v/>
      </c>
      <c r="B481" s="37"/>
      <c r="C481" s="38"/>
      <c r="D481" s="38"/>
      <c r="E481" s="38"/>
      <c r="F481" s="38"/>
      <c r="G481" s="38"/>
      <c r="H481" s="33" t="str">
        <f t="shared" si="22"/>
        <v/>
      </c>
      <c r="I481" s="34" t="str">
        <f t="shared" si="23"/>
        <v/>
      </c>
      <c r="J481" s="38"/>
      <c r="K481" s="38"/>
      <c r="L481" s="38"/>
      <c r="M481" s="38"/>
      <c r="N481" s="38"/>
      <c r="O481" s="38"/>
      <c r="P481" s="38"/>
    </row>
    <row r="482" spans="1:16" ht="18" customHeight="1" x14ac:dyDescent="0.25">
      <c r="A482" s="36" t="str">
        <f t="shared" si="21"/>
        <v/>
      </c>
      <c r="B482" s="37"/>
      <c r="C482" s="38"/>
      <c r="D482" s="38"/>
      <c r="E482" s="38"/>
      <c r="F482" s="38"/>
      <c r="G482" s="38"/>
      <c r="H482" s="33" t="str">
        <f t="shared" si="22"/>
        <v/>
      </c>
      <c r="I482" s="34" t="str">
        <f t="shared" si="23"/>
        <v/>
      </c>
      <c r="J482" s="38"/>
      <c r="K482" s="38"/>
      <c r="L482" s="38"/>
      <c r="M482" s="38"/>
      <c r="N482" s="38"/>
      <c r="O482" s="38"/>
      <c r="P482" s="38"/>
    </row>
    <row r="483" spans="1:16" ht="18" customHeight="1" x14ac:dyDescent="0.25">
      <c r="A483" s="36" t="str">
        <f t="shared" si="21"/>
        <v/>
      </c>
      <c r="B483" s="37"/>
      <c r="C483" s="38"/>
      <c r="D483" s="38"/>
      <c r="E483" s="38"/>
      <c r="F483" s="38"/>
      <c r="G483" s="38"/>
      <c r="H483" s="33" t="str">
        <f t="shared" si="22"/>
        <v/>
      </c>
      <c r="I483" s="34" t="str">
        <f t="shared" si="23"/>
        <v/>
      </c>
      <c r="J483" s="38"/>
      <c r="K483" s="38"/>
      <c r="L483" s="38"/>
      <c r="M483" s="38"/>
      <c r="N483" s="38"/>
      <c r="O483" s="38"/>
      <c r="P483" s="38"/>
    </row>
    <row r="484" spans="1:16" ht="18" customHeight="1" x14ac:dyDescent="0.25">
      <c r="A484" s="36" t="str">
        <f t="shared" si="21"/>
        <v/>
      </c>
      <c r="B484" s="37"/>
      <c r="C484" s="38"/>
      <c r="D484" s="38"/>
      <c r="E484" s="38"/>
      <c r="F484" s="38"/>
      <c r="G484" s="38"/>
      <c r="H484" s="33" t="str">
        <f t="shared" si="22"/>
        <v/>
      </c>
      <c r="I484" s="34" t="str">
        <f t="shared" si="23"/>
        <v/>
      </c>
      <c r="J484" s="38"/>
      <c r="K484" s="38"/>
      <c r="L484" s="38"/>
      <c r="M484" s="38"/>
      <c r="N484" s="38"/>
      <c r="O484" s="38"/>
      <c r="P484" s="38"/>
    </row>
    <row r="485" spans="1:16" ht="18" customHeight="1" x14ac:dyDescent="0.25">
      <c r="A485" s="36" t="str">
        <f t="shared" si="21"/>
        <v/>
      </c>
      <c r="B485" s="37"/>
      <c r="C485" s="38"/>
      <c r="D485" s="38"/>
      <c r="E485" s="38"/>
      <c r="F485" s="38"/>
      <c r="G485" s="38"/>
      <c r="H485" s="33" t="str">
        <f t="shared" si="22"/>
        <v/>
      </c>
      <c r="I485" s="34" t="str">
        <f t="shared" si="23"/>
        <v/>
      </c>
      <c r="J485" s="38"/>
      <c r="K485" s="38"/>
      <c r="L485" s="38"/>
      <c r="M485" s="38"/>
      <c r="N485" s="38"/>
      <c r="O485" s="38"/>
      <c r="P485" s="38"/>
    </row>
    <row r="486" spans="1:16" ht="18" customHeight="1" x14ac:dyDescent="0.25">
      <c r="A486" s="36" t="str">
        <f t="shared" si="21"/>
        <v/>
      </c>
      <c r="B486" s="37"/>
      <c r="C486" s="38"/>
      <c r="D486" s="38"/>
      <c r="E486" s="38"/>
      <c r="F486" s="38"/>
      <c r="G486" s="38"/>
      <c r="H486" s="33" t="str">
        <f t="shared" si="22"/>
        <v/>
      </c>
      <c r="I486" s="34" t="str">
        <f t="shared" si="23"/>
        <v/>
      </c>
      <c r="J486" s="38"/>
      <c r="K486" s="38"/>
      <c r="L486" s="38"/>
      <c r="M486" s="38"/>
      <c r="N486" s="38"/>
      <c r="O486" s="38"/>
      <c r="P486" s="38"/>
    </row>
    <row r="487" spans="1:16" ht="18" customHeight="1" x14ac:dyDescent="0.25">
      <c r="A487" s="36" t="str">
        <f t="shared" si="21"/>
        <v/>
      </c>
      <c r="B487" s="37"/>
      <c r="C487" s="38"/>
      <c r="D487" s="38"/>
      <c r="E487" s="38"/>
      <c r="F487" s="38"/>
      <c r="G487" s="38"/>
      <c r="H487" s="33" t="str">
        <f t="shared" si="22"/>
        <v/>
      </c>
      <c r="I487" s="34" t="str">
        <f t="shared" si="23"/>
        <v/>
      </c>
      <c r="J487" s="38"/>
      <c r="K487" s="38"/>
      <c r="L487" s="38"/>
      <c r="M487" s="38"/>
      <c r="N487" s="38"/>
      <c r="O487" s="38"/>
      <c r="P487" s="38"/>
    </row>
    <row r="488" spans="1:16" ht="18" customHeight="1" x14ac:dyDescent="0.25">
      <c r="A488" s="36" t="str">
        <f t="shared" si="21"/>
        <v/>
      </c>
      <c r="B488" s="37"/>
      <c r="C488" s="38"/>
      <c r="D488" s="38"/>
      <c r="E488" s="38"/>
      <c r="F488" s="38"/>
      <c r="G488" s="38"/>
      <c r="H488" s="33" t="str">
        <f t="shared" si="22"/>
        <v/>
      </c>
      <c r="I488" s="34" t="str">
        <f t="shared" si="23"/>
        <v/>
      </c>
      <c r="J488" s="38"/>
      <c r="K488" s="38"/>
      <c r="L488" s="38"/>
      <c r="M488" s="38"/>
      <c r="N488" s="38"/>
      <c r="O488" s="38"/>
      <c r="P488" s="38"/>
    </row>
    <row r="489" spans="1:16" ht="18" customHeight="1" x14ac:dyDescent="0.25">
      <c r="A489" s="36" t="str">
        <f t="shared" si="21"/>
        <v/>
      </c>
      <c r="B489" s="37"/>
      <c r="C489" s="38"/>
      <c r="D489" s="38"/>
      <c r="E489" s="38"/>
      <c r="F489" s="38"/>
      <c r="G489" s="38"/>
      <c r="H489" s="33" t="str">
        <f t="shared" si="22"/>
        <v/>
      </c>
      <c r="I489" s="34" t="str">
        <f t="shared" si="23"/>
        <v/>
      </c>
      <c r="J489" s="38"/>
      <c r="K489" s="38"/>
      <c r="L489" s="38"/>
      <c r="M489" s="38"/>
      <c r="N489" s="38"/>
      <c r="O489" s="38"/>
      <c r="P489" s="38"/>
    </row>
    <row r="490" spans="1:16" ht="18" customHeight="1" x14ac:dyDescent="0.25">
      <c r="A490" s="36" t="str">
        <f t="shared" si="21"/>
        <v/>
      </c>
      <c r="B490" s="37"/>
      <c r="C490" s="38"/>
      <c r="D490" s="38"/>
      <c r="E490" s="38"/>
      <c r="F490" s="38"/>
      <c r="G490" s="38"/>
      <c r="H490" s="33" t="str">
        <f t="shared" si="22"/>
        <v/>
      </c>
      <c r="I490" s="34" t="str">
        <f t="shared" si="23"/>
        <v/>
      </c>
      <c r="J490" s="38"/>
      <c r="K490" s="38"/>
      <c r="L490" s="38"/>
      <c r="M490" s="38"/>
      <c r="N490" s="38"/>
      <c r="O490" s="38"/>
      <c r="P490" s="38"/>
    </row>
    <row r="491" spans="1:16" ht="18" customHeight="1" x14ac:dyDescent="0.25">
      <c r="A491" s="36" t="str">
        <f t="shared" si="21"/>
        <v/>
      </c>
      <c r="B491" s="37"/>
      <c r="C491" s="38"/>
      <c r="D491" s="38"/>
      <c r="E491" s="38"/>
      <c r="F491" s="38"/>
      <c r="G491" s="38"/>
      <c r="H491" s="33" t="str">
        <f t="shared" si="22"/>
        <v/>
      </c>
      <c r="I491" s="34" t="str">
        <f t="shared" si="23"/>
        <v/>
      </c>
      <c r="J491" s="38"/>
      <c r="K491" s="38"/>
      <c r="L491" s="38"/>
      <c r="M491" s="38"/>
      <c r="N491" s="38"/>
      <c r="O491" s="38"/>
      <c r="P491" s="38"/>
    </row>
    <row r="492" spans="1:16" ht="18" customHeight="1" x14ac:dyDescent="0.25">
      <c r="A492" s="36" t="str">
        <f t="shared" si="21"/>
        <v/>
      </c>
      <c r="B492" s="37"/>
      <c r="C492" s="38"/>
      <c r="D492" s="38"/>
      <c r="E492" s="38"/>
      <c r="F492" s="38"/>
      <c r="G492" s="38"/>
      <c r="H492" s="33" t="str">
        <f t="shared" si="22"/>
        <v/>
      </c>
      <c r="I492" s="34" t="str">
        <f t="shared" si="23"/>
        <v/>
      </c>
      <c r="J492" s="38"/>
      <c r="K492" s="38"/>
      <c r="L492" s="38"/>
      <c r="M492" s="38"/>
      <c r="N492" s="38"/>
      <c r="O492" s="38"/>
      <c r="P492" s="38"/>
    </row>
    <row r="493" spans="1:16" ht="18" customHeight="1" x14ac:dyDescent="0.25">
      <c r="A493" s="36" t="str">
        <f t="shared" si="21"/>
        <v/>
      </c>
      <c r="B493" s="37"/>
      <c r="C493" s="38"/>
      <c r="D493" s="38"/>
      <c r="E493" s="38"/>
      <c r="F493" s="38"/>
      <c r="G493" s="38"/>
      <c r="H493" s="33" t="str">
        <f t="shared" si="22"/>
        <v/>
      </c>
      <c r="I493" s="34" t="str">
        <f t="shared" si="23"/>
        <v/>
      </c>
      <c r="J493" s="38"/>
      <c r="K493" s="38"/>
      <c r="L493" s="38"/>
      <c r="M493" s="38"/>
      <c r="N493" s="38"/>
      <c r="O493" s="38"/>
      <c r="P493" s="38"/>
    </row>
    <row r="494" spans="1:16" ht="18" customHeight="1" x14ac:dyDescent="0.25">
      <c r="A494" s="36" t="str">
        <f t="shared" si="21"/>
        <v/>
      </c>
      <c r="B494" s="37"/>
      <c r="C494" s="38"/>
      <c r="D494" s="38"/>
      <c r="E494" s="38"/>
      <c r="F494" s="38"/>
      <c r="G494" s="38"/>
      <c r="H494" s="33" t="str">
        <f t="shared" si="22"/>
        <v/>
      </c>
      <c r="I494" s="34" t="str">
        <f t="shared" si="23"/>
        <v/>
      </c>
      <c r="J494" s="38"/>
      <c r="K494" s="38"/>
      <c r="L494" s="38"/>
      <c r="M494" s="38"/>
      <c r="N494" s="38"/>
      <c r="O494" s="38"/>
      <c r="P494" s="38"/>
    </row>
    <row r="495" spans="1:16" ht="18" customHeight="1" x14ac:dyDescent="0.25">
      <c r="A495" s="36" t="str">
        <f t="shared" si="21"/>
        <v/>
      </c>
      <c r="B495" s="37"/>
      <c r="C495" s="38"/>
      <c r="D495" s="38"/>
      <c r="E495" s="38"/>
      <c r="F495" s="38"/>
      <c r="G495" s="38"/>
      <c r="H495" s="33" t="str">
        <f t="shared" si="22"/>
        <v/>
      </c>
      <c r="I495" s="34" t="str">
        <f t="shared" si="23"/>
        <v/>
      </c>
      <c r="J495" s="38"/>
      <c r="K495" s="38"/>
      <c r="L495" s="38"/>
      <c r="M495" s="38"/>
      <c r="N495" s="38"/>
      <c r="O495" s="38"/>
      <c r="P495" s="38"/>
    </row>
    <row r="496" spans="1:16" ht="18" customHeight="1" x14ac:dyDescent="0.25">
      <c r="A496" s="36" t="str">
        <f t="shared" si="21"/>
        <v/>
      </c>
      <c r="B496" s="37"/>
      <c r="C496" s="38"/>
      <c r="D496" s="38"/>
      <c r="E496" s="38"/>
      <c r="F496" s="38"/>
      <c r="G496" s="38"/>
      <c r="H496" s="33" t="str">
        <f t="shared" si="22"/>
        <v/>
      </c>
      <c r="I496" s="34" t="str">
        <f t="shared" si="23"/>
        <v/>
      </c>
      <c r="J496" s="38"/>
      <c r="K496" s="38"/>
      <c r="L496" s="38"/>
      <c r="M496" s="38"/>
      <c r="N496" s="38"/>
      <c r="O496" s="38"/>
      <c r="P496" s="38"/>
    </row>
    <row r="497" spans="1:16" ht="18" customHeight="1" x14ac:dyDescent="0.25">
      <c r="A497" s="36" t="str">
        <f t="shared" si="21"/>
        <v/>
      </c>
      <c r="B497" s="37"/>
      <c r="C497" s="38"/>
      <c r="D497" s="38"/>
      <c r="E497" s="38"/>
      <c r="F497" s="38"/>
      <c r="G497" s="38"/>
      <c r="H497" s="33" t="str">
        <f t="shared" si="22"/>
        <v/>
      </c>
      <c r="I497" s="34" t="str">
        <f t="shared" si="23"/>
        <v/>
      </c>
      <c r="J497" s="38"/>
      <c r="K497" s="38"/>
      <c r="L497" s="38"/>
      <c r="M497" s="38"/>
      <c r="N497" s="38"/>
      <c r="O497" s="38"/>
      <c r="P497" s="38"/>
    </row>
    <row r="498" spans="1:16" ht="18" customHeight="1" x14ac:dyDescent="0.25">
      <c r="A498" s="36" t="str">
        <f t="shared" si="21"/>
        <v/>
      </c>
      <c r="B498" s="37"/>
      <c r="C498" s="38"/>
      <c r="D498" s="38"/>
      <c r="E498" s="38"/>
      <c r="F498" s="38"/>
      <c r="G498" s="38"/>
      <c r="H498" s="33" t="str">
        <f t="shared" si="22"/>
        <v/>
      </c>
      <c r="I498" s="34" t="str">
        <f t="shared" si="23"/>
        <v/>
      </c>
      <c r="J498" s="38"/>
      <c r="K498" s="38"/>
      <c r="L498" s="38"/>
      <c r="M498" s="38"/>
      <c r="N498" s="38"/>
      <c r="O498" s="38"/>
      <c r="P498" s="38"/>
    </row>
    <row r="499" spans="1:16" ht="18" customHeight="1" x14ac:dyDescent="0.25">
      <c r="A499" s="36" t="str">
        <f t="shared" si="21"/>
        <v/>
      </c>
      <c r="B499" s="37"/>
      <c r="C499" s="38"/>
      <c r="D499" s="38"/>
      <c r="E499" s="38"/>
      <c r="F499" s="38"/>
      <c r="G499" s="38"/>
      <c r="H499" s="33" t="str">
        <f t="shared" si="22"/>
        <v/>
      </c>
      <c r="I499" s="34" t="str">
        <f t="shared" si="23"/>
        <v/>
      </c>
      <c r="J499" s="38"/>
      <c r="K499" s="38"/>
      <c r="L499" s="38"/>
      <c r="M499" s="38"/>
      <c r="N499" s="38"/>
      <c r="O499" s="38"/>
      <c r="P499" s="38"/>
    </row>
    <row r="500" spans="1:16" ht="18" customHeight="1" x14ac:dyDescent="0.25">
      <c r="A500" s="36" t="str">
        <f t="shared" si="21"/>
        <v/>
      </c>
      <c r="B500" s="37"/>
      <c r="C500" s="38"/>
      <c r="D500" s="38"/>
      <c r="E500" s="38"/>
      <c r="F500" s="38"/>
      <c r="G500" s="38"/>
      <c r="H500" s="33" t="str">
        <f t="shared" si="22"/>
        <v/>
      </c>
      <c r="I500" s="34" t="str">
        <f t="shared" si="23"/>
        <v/>
      </c>
      <c r="J500" s="38"/>
      <c r="K500" s="38"/>
      <c r="L500" s="38"/>
      <c r="M500" s="38"/>
      <c r="N500" s="38"/>
      <c r="O500" s="38"/>
      <c r="P500" s="38"/>
    </row>
    <row r="501" spans="1:16" ht="18" customHeight="1" x14ac:dyDescent="0.25">
      <c r="A501" s="36" t="str">
        <f t="shared" si="21"/>
        <v/>
      </c>
      <c r="B501" s="37"/>
      <c r="C501" s="38"/>
      <c r="D501" s="38"/>
      <c r="E501" s="38"/>
      <c r="F501" s="38"/>
      <c r="G501" s="38"/>
      <c r="H501" s="33" t="str">
        <f t="shared" si="22"/>
        <v/>
      </c>
      <c r="I501" s="34" t="str">
        <f t="shared" si="23"/>
        <v/>
      </c>
      <c r="J501" s="38"/>
      <c r="K501" s="38"/>
      <c r="L501" s="38"/>
      <c r="M501" s="38"/>
      <c r="N501" s="38"/>
      <c r="O501" s="38"/>
      <c r="P501" s="38"/>
    </row>
    <row r="502" spans="1:16" ht="18" customHeight="1" x14ac:dyDescent="0.25">
      <c r="A502" s="36" t="str">
        <f t="shared" si="21"/>
        <v/>
      </c>
      <c r="B502" s="37"/>
      <c r="C502" s="38"/>
      <c r="D502" s="38"/>
      <c r="E502" s="38"/>
      <c r="F502" s="38"/>
      <c r="G502" s="38"/>
      <c r="H502" s="33" t="str">
        <f t="shared" si="22"/>
        <v/>
      </c>
      <c r="I502" s="34" t="str">
        <f t="shared" si="23"/>
        <v/>
      </c>
      <c r="J502" s="38"/>
      <c r="K502" s="38"/>
      <c r="L502" s="38"/>
      <c r="M502" s="38"/>
      <c r="N502" s="38"/>
      <c r="O502" s="38"/>
      <c r="P502" s="38"/>
    </row>
    <row r="503" spans="1:16" ht="18" customHeight="1" x14ac:dyDescent="0.25">
      <c r="A503" s="36" t="str">
        <f t="shared" si="21"/>
        <v/>
      </c>
      <c r="B503" s="37"/>
      <c r="C503" s="38"/>
      <c r="D503" s="38"/>
      <c r="E503" s="38"/>
      <c r="F503" s="38"/>
      <c r="G503" s="38"/>
      <c r="H503" s="33" t="str">
        <f t="shared" si="22"/>
        <v/>
      </c>
      <c r="I503" s="34" t="str">
        <f t="shared" si="23"/>
        <v/>
      </c>
      <c r="J503" s="38"/>
      <c r="K503" s="38"/>
      <c r="L503" s="38"/>
      <c r="M503" s="38"/>
      <c r="N503" s="38"/>
      <c r="O503" s="38"/>
      <c r="P503" s="38"/>
    </row>
    <row r="504" spans="1:16" ht="18" customHeight="1" x14ac:dyDescent="0.25">
      <c r="A504" s="36" t="str">
        <f t="shared" si="21"/>
        <v/>
      </c>
      <c r="B504" s="37"/>
      <c r="C504" s="38"/>
      <c r="D504" s="38"/>
      <c r="E504" s="38"/>
      <c r="F504" s="38"/>
      <c r="G504" s="38"/>
      <c r="H504" s="33" t="str">
        <f t="shared" si="22"/>
        <v/>
      </c>
      <c r="I504" s="34" t="str">
        <f t="shared" si="23"/>
        <v/>
      </c>
      <c r="J504" s="38"/>
      <c r="K504" s="38"/>
      <c r="L504" s="38"/>
      <c r="M504" s="38"/>
      <c r="N504" s="38"/>
      <c r="O504" s="38"/>
      <c r="P504" s="38"/>
    </row>
  </sheetData>
  <mergeCells count="7">
    <mergeCell ref="A1:P1"/>
    <mergeCell ref="A2:P2"/>
    <mergeCell ref="A3:E3"/>
    <mergeCell ref="F3:I3"/>
    <mergeCell ref="J3:L3"/>
    <mergeCell ref="M3:N3"/>
    <mergeCell ref="O3:P3"/>
  </mergeCells>
  <dataValidations count="7">
    <dataValidation type="list" allowBlank="1" sqref="C5:C504" xr:uid="{00000000-0002-0000-0200-000000000000}">
      <formula1>"Línea embotellado / envasado,Fermentación / Depósitos,Dosificación / Mezclado,Molienda / Granulación,Filtración / Clarificación,Expedición / Logística"</formula1>
      <formula2>0</formula2>
    </dataValidation>
    <dataValidation type="list" allowBlank="1" sqref="D5:D504" xr:uid="{00000000-0002-0000-0200-000001000000}">
      <formula1>"T1 Mañana,T2 Tarde,T3 Noche,Guardia fin semana"</formula1>
      <formula2>0</formula2>
    </dataValidation>
    <dataValidation type="list" allowBlank="1" sqref="E5:E504" xr:uid="{00000000-0002-0000-0200-000002000000}">
      <formula1>"Avería mecánica,Avería eléctrica,Microparada (&lt;15 min),Parada programada,Cambio formato / receta,Falta suministro / materia prima,Espera operario,Problema de calidad,Limpieza CIP/SIP,Arranque campaña,Causa externa"</formula1>
      <formula2>0</formula2>
    </dataValidation>
    <dataValidation type="list" allowBlank="1" sqref="J5:J504" xr:uid="{00000000-0002-0000-0200-000003000000}">
      <formula1>"Recepción MP,Molienda,Dosificación,Mezclado / Amasado,Fermentación,Filtración / Clarificación,Embotellado / Envasado,Etiquetado,Granulación / Pelletización,Expedición,Control calidad,Limpieza,Arranque / Puesta en marcha,Otro"</formula1>
      <formula2>0</formula2>
    </dataValidation>
    <dataValidation type="list" allowBlank="1" sqref="K5:K504" xr:uid="{00000000-0002-0000-0200-000004000000}">
      <formula1>"Avería mecánica,Avería eléctrica,Fallo sensor / PLC / SCADA,Fallo bomba / motor,Problema calidad materia prima,Error operario,Falta de material / insumo,Mantenimiento preventivo,Cambio utillaje / membrana,Problema energético,Pérdida de lote / contaminació"</formula1>
      <formula2>0</formula2>
    </dataValidation>
    <dataValidation type="list" allowBlank="1" sqref="N5:O504" xr:uid="{00000000-0002-0000-0200-000005000000}">
      <formula1>"Sí,No"</formula1>
      <formula2>0</formula2>
    </dataValidation>
    <dataValidation type="list" allowBlank="1" sqref="P5:P504" xr:uid="{00000000-0002-0000-0200-000007000000}">
      <formula1>"Sí,No — solo reproceso,No"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505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x14ac:dyDescent="0.25"/>
  <cols>
    <col min="1" max="1" width="5" customWidth="1"/>
    <col min="2" max="2" width="10" customWidth="1"/>
    <col min="3" max="3" width="26" customWidth="1"/>
    <col min="4" max="4" width="9" customWidth="1"/>
    <col min="5" max="5" width="20" customWidth="1"/>
    <col min="6" max="6" width="14" customWidth="1"/>
    <col min="7" max="7" width="15" customWidth="1"/>
    <col min="8" max="8" width="14" customWidth="1"/>
    <col min="9" max="9" width="16" customWidth="1"/>
    <col min="10" max="11" width="12" customWidth="1"/>
    <col min="12" max="12" width="13" customWidth="1"/>
    <col min="13" max="14" width="14" customWidth="1"/>
    <col min="15" max="15" width="17" customWidth="1"/>
  </cols>
  <sheetData>
    <row r="1" spans="1:15" ht="37.5" customHeight="1" x14ac:dyDescent="0.25">
      <c r="A1" s="2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5">
      <c r="A2" s="1" t="s">
        <v>171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9.5" customHeight="1" x14ac:dyDescent="0.25">
      <c r="A3" s="6" t="s">
        <v>121</v>
      </c>
      <c r="B3" s="6"/>
      <c r="C3" s="6"/>
      <c r="D3" s="5" t="s">
        <v>122</v>
      </c>
      <c r="E3" s="5"/>
      <c r="F3" s="3" t="s">
        <v>172</v>
      </c>
      <c r="G3" s="3"/>
      <c r="H3" s="4" t="s">
        <v>124</v>
      </c>
      <c r="I3" s="4"/>
      <c r="J3" s="5" t="s">
        <v>173</v>
      </c>
      <c r="K3" s="5"/>
      <c r="L3" s="3" t="s">
        <v>174</v>
      </c>
      <c r="M3" s="3"/>
      <c r="N3" s="39" t="s">
        <v>175</v>
      </c>
      <c r="O3" s="25" t="s">
        <v>176</v>
      </c>
    </row>
    <row r="4" spans="1:15" ht="39.75" customHeight="1" x14ac:dyDescent="0.25">
      <c r="A4" s="25" t="s">
        <v>126</v>
      </c>
      <c r="B4" s="25" t="s">
        <v>63</v>
      </c>
      <c r="C4" s="25" t="s">
        <v>177</v>
      </c>
      <c r="D4" s="25" t="s">
        <v>133</v>
      </c>
      <c r="E4" s="25" t="s">
        <v>178</v>
      </c>
      <c r="F4" s="25" t="s">
        <v>179</v>
      </c>
      <c r="G4" s="25" t="s">
        <v>180</v>
      </c>
      <c r="H4" s="25" t="s">
        <v>181</v>
      </c>
      <c r="I4" s="25" t="s">
        <v>182</v>
      </c>
      <c r="J4" s="25" t="s">
        <v>183</v>
      </c>
      <c r="K4" s="25" t="s">
        <v>184</v>
      </c>
      <c r="L4" s="25" t="s">
        <v>185</v>
      </c>
      <c r="M4" s="25" t="s">
        <v>186</v>
      </c>
      <c r="N4" s="25" t="s">
        <v>187</v>
      </c>
      <c r="O4" s="25" t="s">
        <v>188</v>
      </c>
    </row>
    <row r="5" spans="1:15" x14ac:dyDescent="0.25">
      <c r="A5" s="40">
        <f>IFERROR('📋 Registro Paradas'!A5,"")</f>
        <v>1</v>
      </c>
      <c r="B5" s="41" t="str">
        <f>IFERROR('📋 Registro Paradas'!B5,"")</f>
        <v>2025-01-15</v>
      </c>
      <c r="C5" s="42" t="str">
        <f>IFERROR('📋 Registro Paradas'!C5,"")</f>
        <v>Línea embotellado / envasado</v>
      </c>
      <c r="D5" s="43">
        <f>IFERROR('📋 Registro Paradas'!I5,"")</f>
        <v>1.5</v>
      </c>
      <c r="E5" s="42" t="str">
        <f>IFERROR('📋 Registro Paradas'!E5,"")</f>
        <v>Avería mecánica</v>
      </c>
      <c r="F5" s="44">
        <f>IFERROR(IF(D5="","",D5*IFERROR(INDEX('⚙️ Parámetros'!$B$23:$B$28,MATCH(C5,'⚙️ Parámetros'!$A$23:$A$28,0)),0)),"")</f>
        <v>0</v>
      </c>
      <c r="G5" s="45">
        <f>IFERROR(IF(F5="","",F5*IFERROR(INDEX('⚙️ Parámetros'!$E$23:$E$28,MATCH(C5,'⚙️ Parámetros'!$A$23:$A$28,0)),0)),"")</f>
        <v>0</v>
      </c>
      <c r="H5" s="46">
        <f>IFERROR(IF(D5="","",IFERROR('📋 Registro Paradas'!M5,0)*'⚙️ Parámetros'!$B$32*D5),"")</f>
        <v>126</v>
      </c>
      <c r="I5" s="46">
        <f>IFERROR(IF(D5="","",MIN(D5,4)*'⚙️ Parámetros'!$B$34+IF('📋 Registro Paradas'!N5="Sí",MIN(D5,8)*'⚙️ Parámetros'!$B$36,0)),"")</f>
        <v>72</v>
      </c>
      <c r="J5" s="47">
        <f>IFERROR(IF(D5="","",D5*50*('⚙️ Parámetros'!$B$40-1)),"")</f>
        <v>26.250000000000007</v>
      </c>
      <c r="K5" s="48">
        <f t="shared" ref="K5:K68" si="0">IFERROR(IF(J5="","",J5*0.14),"")</f>
        <v>3.6750000000000012</v>
      </c>
      <c r="L5" s="46">
        <f>IFERROR(IF(D5="","",IF('📋 Registro Paradas'!O5="Sí",F5*'⚙️ Parámetros'!$B$43*IFERROR(INDEX('⚙️ Parámetros'!$E$23:$E$28,MATCH(C5,'⚙️ Parámetros'!$A$23:$A$28,0)),0),0)),"")</f>
        <v>0</v>
      </c>
      <c r="M5" s="46">
        <f>IFERROR(IF(D5="","",IF(OR('📋 Registro Paradas'!P5="Sí",'📋 Registro Paradas'!P5="Sí — solo reproceso"),1*'⚙️ Parámetros'!$B$32*IFERROR('📋 Registro Paradas'!M5,1),0)),"")</f>
        <v>84</v>
      </c>
      <c r="N5" s="45">
        <f>IFERROR(IF(D5="","",IF('📋 Registro Paradas'!N5="Sí",I5*('⚙️ Parámetros'!$B$41-1),0)),"")</f>
        <v>0</v>
      </c>
      <c r="O5" s="49">
        <f>IFERROR(IF(D5="","",SUM(G5:H5,I5,K5,L5:N5)*'⚙️ Parámetros'!$B$44),"")</f>
        <v>0</v>
      </c>
    </row>
    <row r="6" spans="1:15" x14ac:dyDescent="0.25">
      <c r="A6" s="40">
        <f>IFERROR('📋 Registro Paradas'!A6,"")</f>
        <v>2</v>
      </c>
      <c r="B6" s="41" t="str">
        <f>IFERROR('📋 Registro Paradas'!B6,"")</f>
        <v>2025-01-15</v>
      </c>
      <c r="C6" s="42" t="str">
        <f>IFERROR('📋 Registro Paradas'!C6,"")</f>
        <v>Fermentación / Depósitos</v>
      </c>
      <c r="D6" s="43">
        <f>IFERROR('📋 Registro Paradas'!I6,"")</f>
        <v>0.25000000000000178</v>
      </c>
      <c r="E6" s="42" t="str">
        <f>IFERROR('📋 Registro Paradas'!E6,"")</f>
        <v>Microparada (&lt;15 min)</v>
      </c>
      <c r="F6" s="44">
        <f>IFERROR(IF(D6="","",D6*IFERROR(INDEX('⚙️ Parámetros'!$B$23:$B$28,MATCH(C6,'⚙️ Parámetros'!$A$23:$A$28,0)),0)),"")</f>
        <v>1250.0000000000089</v>
      </c>
      <c r="G6" s="45">
        <f>IFERROR(IF(F6="","",F6*IFERROR(INDEX('⚙️ Parámetros'!$E$23:$E$28,MATCH(C6,'⚙️ Parámetros'!$A$23:$A$28,0)),0)),"")</f>
        <v>225.00000000000159</v>
      </c>
      <c r="H6" s="46">
        <f>IFERROR(IF(D6="","",IFERROR('📋 Registro Paradas'!M6,0)*'⚙️ Parámetros'!$B$32*D6),"")</f>
        <v>7.0000000000000497</v>
      </c>
      <c r="I6" s="46">
        <f>IFERROR(IF(D6="","",MIN(D6,4)*'⚙️ Parámetros'!$B$34+IF('📋 Registro Paradas'!N6="Sí",MIN(D6,8)*'⚙️ Parámetros'!$B$36,0)),"")</f>
        <v>12.000000000000085</v>
      </c>
      <c r="J6" s="47">
        <f>IFERROR(IF(D6="","",D6*50*('⚙️ Parámetros'!$B$40-1)),"")</f>
        <v>4.375000000000032</v>
      </c>
      <c r="K6" s="48">
        <f t="shared" si="0"/>
        <v>0.61250000000000449</v>
      </c>
      <c r="L6" s="46">
        <f>IFERROR(IF(D6="","",IF('📋 Registro Paradas'!O6="Sí",F6*'⚙️ Parámetros'!$B$43*IFERROR(INDEX('⚙️ Parámetros'!$E$23:$E$28,MATCH(C6,'⚙️ Parámetros'!$A$23:$A$28,0)),0),0)),"")</f>
        <v>0</v>
      </c>
      <c r="M6" s="46">
        <f>IFERROR(IF(D6="","",IF(OR('📋 Registro Paradas'!P6="Sí",'📋 Registro Paradas'!P6="Sí — solo reproceso"),1*'⚙️ Parámetros'!$B$32*IFERROR('📋 Registro Paradas'!M6,1),0)),"")</f>
        <v>0</v>
      </c>
      <c r="N6" s="45">
        <f>IFERROR(IF(D6="","",IF('📋 Registro Paradas'!N6="Sí",I6*('⚙️ Parámetros'!$B$41-1),0)),"")</f>
        <v>0</v>
      </c>
      <c r="O6" s="49">
        <f>IFERROR(IF(D6="","",SUM(G6:H6,I6,K6,L6:N6)*'⚙️ Parámetros'!$B$44),"")</f>
        <v>0</v>
      </c>
    </row>
    <row r="7" spans="1:15" x14ac:dyDescent="0.25">
      <c r="A7" s="40">
        <f>IFERROR('📋 Registro Paradas'!A7,"")</f>
        <v>3</v>
      </c>
      <c r="B7" s="41" t="str">
        <f>IFERROR('📋 Registro Paradas'!B7,"")</f>
        <v>2025-01-16</v>
      </c>
      <c r="C7" s="42" t="str">
        <f>IFERROR('📋 Registro Paradas'!C7,"")</f>
        <v>Dosificación / Mezclado</v>
      </c>
      <c r="D7" s="43">
        <f>IFERROR('📋 Registro Paradas'!I7,"")</f>
        <v>0.999999999999999</v>
      </c>
      <c r="E7" s="42" t="str">
        <f>IFERROR('📋 Registro Paradas'!E7,"")</f>
        <v>Parada programada</v>
      </c>
      <c r="F7" s="44">
        <f>IFERROR(IF(D7="","",D7*IFERROR(INDEX('⚙️ Parámetros'!$B$23:$B$28,MATCH(C7,'⚙️ Parámetros'!$A$23:$A$28,0)),0)),"")</f>
        <v>7999.9999999999918</v>
      </c>
      <c r="G7" s="45">
        <f>IFERROR(IF(F7="","",F7*IFERROR(INDEX('⚙️ Parámetros'!$E$23:$E$28,MATCH(C7,'⚙️ Parámetros'!$A$23:$A$28,0)),0)),"")</f>
        <v>479.99999999999949</v>
      </c>
      <c r="H7" s="46">
        <f>IFERROR(IF(D7="","",IFERROR('📋 Registro Paradas'!M7,0)*'⚙️ Parámetros'!$B$32*D7),"")</f>
        <v>55.999999999999943</v>
      </c>
      <c r="I7" s="46">
        <f>IFERROR(IF(D7="","",MIN(D7,4)*'⚙️ Parámetros'!$B$34+IF('📋 Registro Paradas'!N7="Sí",MIN(D7,8)*'⚙️ Parámetros'!$B$36,0)),"")</f>
        <v>47.99999999999995</v>
      </c>
      <c r="J7" s="47">
        <f>IFERROR(IF(D7="","",D7*50*('⚙️ Parámetros'!$B$40-1)),"")</f>
        <v>17.499999999999986</v>
      </c>
      <c r="K7" s="48">
        <f t="shared" si="0"/>
        <v>2.4499999999999984</v>
      </c>
      <c r="L7" s="46">
        <f>IFERROR(IF(D7="","",IF('📋 Registro Paradas'!O7="Sí",F7*'⚙️ Parámetros'!$B$43*IFERROR(INDEX('⚙️ Parámetros'!$E$23:$E$28,MATCH(C7,'⚙️ Parámetros'!$A$23:$A$28,0)),0),0)),"")</f>
        <v>0</v>
      </c>
      <c r="M7" s="46">
        <f>IFERROR(IF(D7="","",IF(OR('📋 Registro Paradas'!P7="Sí",'📋 Registro Paradas'!P7="Sí — solo reproceso"),1*'⚙️ Parámetros'!$B$32*IFERROR('📋 Registro Paradas'!M7,1),0)),"")</f>
        <v>0</v>
      </c>
      <c r="N7" s="45">
        <f>IFERROR(IF(D7="","",IF('📋 Registro Paradas'!N7="Sí",I7*('⚙️ Parámetros'!$B$41-1),0)),"")</f>
        <v>0</v>
      </c>
      <c r="O7" s="49">
        <f>IFERROR(IF(D7="","",SUM(G7:H7,I7,K7,L7:N7)*'⚙️ Parámetros'!$B$44),"")</f>
        <v>0</v>
      </c>
    </row>
    <row r="8" spans="1:15" x14ac:dyDescent="0.25">
      <c r="A8" s="40">
        <f>IFERROR('📋 Registro Paradas'!A8,"")</f>
        <v>4</v>
      </c>
      <c r="B8" s="41" t="str">
        <f>IFERROR('📋 Registro Paradas'!B8,"")</f>
        <v>2025-01-17</v>
      </c>
      <c r="C8" s="42" t="str">
        <f>IFERROR('📋 Registro Paradas'!C8,"")</f>
        <v>Línea embotellado / envasado</v>
      </c>
      <c r="D8" s="43">
        <f>IFERROR('📋 Registro Paradas'!I8,"")</f>
        <v>3.1666666666666661</v>
      </c>
      <c r="E8" s="42" t="str">
        <f>IFERROR('📋 Registro Paradas'!E8,"")</f>
        <v>Avería eléctrica</v>
      </c>
      <c r="F8" s="44">
        <f>IFERROR(IF(D8="","",D8*IFERROR(INDEX('⚙️ Parámetros'!$B$23:$B$28,MATCH(C8,'⚙️ Parámetros'!$A$23:$A$28,0)),0)),"")</f>
        <v>0</v>
      </c>
      <c r="G8" s="45">
        <f>IFERROR(IF(F8="","",F8*IFERROR(INDEX('⚙️ Parámetros'!$E$23:$E$28,MATCH(C8,'⚙️ Parámetros'!$A$23:$A$28,0)),0)),"")</f>
        <v>0</v>
      </c>
      <c r="H8" s="46">
        <f>IFERROR(IF(D8="","",IFERROR('📋 Registro Paradas'!M8,0)*'⚙️ Parámetros'!$B$32*D8),"")</f>
        <v>177.33333333333331</v>
      </c>
      <c r="I8" s="46">
        <f>IFERROR(IF(D8="","",MIN(D8,4)*'⚙️ Parámetros'!$B$34+IF('📋 Registro Paradas'!N8="Sí",MIN(D8,8)*'⚙️ Parámetros'!$B$36,0)),"")</f>
        <v>151.99999999999997</v>
      </c>
      <c r="J8" s="47">
        <f>IFERROR(IF(D8="","",D8*50*('⚙️ Parámetros'!$B$40-1)),"")</f>
        <v>55.416666666666671</v>
      </c>
      <c r="K8" s="48">
        <f t="shared" si="0"/>
        <v>7.7583333333333346</v>
      </c>
      <c r="L8" s="46">
        <f>IFERROR(IF(D8="","",IF('📋 Registro Paradas'!O8="Sí",F8*'⚙️ Parámetros'!$B$43*IFERROR(INDEX('⚙️ Parámetros'!$E$23:$E$28,MATCH(C8,'⚙️ Parámetros'!$A$23:$A$28,0)),0),0)),"")</f>
        <v>0</v>
      </c>
      <c r="M8" s="46">
        <f>IFERROR(IF(D8="","",IF(OR('📋 Registro Paradas'!P8="Sí",'📋 Registro Paradas'!P8="Sí — solo reproceso"),1*'⚙️ Parámetros'!$B$32*IFERROR('📋 Registro Paradas'!M8,1),0)),"")</f>
        <v>56</v>
      </c>
      <c r="N8" s="45">
        <f>IFERROR(IF(D8="","",IF('📋 Registro Paradas'!N8="Sí",I8*('⚙️ Parámetros'!$B$41-1),0)),"")</f>
        <v>75.999999999999986</v>
      </c>
      <c r="O8" s="49">
        <f>IFERROR(IF(D8="","",SUM(G8:H8,I8,K8,L8:N8)*'⚙️ Parámetros'!$B$44),"")</f>
        <v>0</v>
      </c>
    </row>
    <row r="9" spans="1:15" x14ac:dyDescent="0.25">
      <c r="A9" s="40" t="str">
        <f>IFERROR('📋 Registro Paradas'!A9,"")</f>
        <v/>
      </c>
      <c r="B9" s="41">
        <f>IFERROR('📋 Registro Paradas'!B9,"")</f>
        <v>0</v>
      </c>
      <c r="C9" s="42">
        <f>IFERROR('📋 Registro Paradas'!C9,"")</f>
        <v>0</v>
      </c>
      <c r="D9" s="43" t="str">
        <f>IFERROR('📋 Registro Paradas'!I9,"")</f>
        <v/>
      </c>
      <c r="E9" s="42">
        <f>IFERROR('📋 Registro Paradas'!E9,"")</f>
        <v>0</v>
      </c>
      <c r="F9" s="44" t="str">
        <f>IFERROR(IF(D9="","",D9*IFERROR(INDEX('⚙️ Parámetros'!$B$23:$B$28,MATCH(C9,'⚙️ Parámetros'!$A$23:$A$28,0)),0)),"")</f>
        <v/>
      </c>
      <c r="G9" s="45" t="str">
        <f>IFERROR(IF(F9="","",F9*IFERROR(INDEX('⚙️ Parámetros'!$E$23:$E$28,MATCH(C9,'⚙️ Parámetros'!$A$23:$A$28,0)),0)),"")</f>
        <v/>
      </c>
      <c r="H9" s="46" t="str">
        <f>IFERROR(IF(D9="","",IFERROR('📋 Registro Paradas'!M9,0)*'⚙️ Parámetros'!$B$32*D9),"")</f>
        <v/>
      </c>
      <c r="I9" s="46" t="str">
        <f>IFERROR(IF(D9="","",MIN(D9,4)*'⚙️ Parámetros'!$B$34+IF('📋 Registro Paradas'!N9="Sí",MIN(D9,8)*'⚙️ Parámetros'!$B$36,0)),"")</f>
        <v/>
      </c>
      <c r="J9" s="47" t="str">
        <f>IFERROR(IF(D9="","",D9*50*('⚙️ Parámetros'!$B$40-1)),"")</f>
        <v/>
      </c>
      <c r="K9" s="48" t="str">
        <f t="shared" si="0"/>
        <v/>
      </c>
      <c r="L9" s="46" t="str">
        <f>IFERROR(IF(D9="","",IF('📋 Registro Paradas'!O9="Sí",F9*'⚙️ Parámetros'!$B$43*IFERROR(INDEX('⚙️ Parámetros'!$E$23:$E$28,MATCH(C9,'⚙️ Parámetros'!$A$23:$A$28,0)),0),0)),"")</f>
        <v/>
      </c>
      <c r="M9" s="46" t="str">
        <f>IFERROR(IF(D9="","",IF(OR('📋 Registro Paradas'!P9="Sí",'📋 Registro Paradas'!P9="Sí — solo reproceso"),1*'⚙️ Parámetros'!$B$32*IFERROR('📋 Registro Paradas'!M9,1),0)),"")</f>
        <v/>
      </c>
      <c r="N9" s="45" t="str">
        <f>IFERROR(IF(D9="","",IF('📋 Registro Paradas'!N9="Sí",I9*('⚙️ Parámetros'!$B$41-1),0)),"")</f>
        <v/>
      </c>
      <c r="O9" s="49" t="str">
        <f>IFERROR(IF(D9="","",SUM(G9:H9,I9,K9,L9:N9)*'⚙️ Parámetros'!$B$44),"")</f>
        <v/>
      </c>
    </row>
    <row r="10" spans="1:15" x14ac:dyDescent="0.25">
      <c r="A10" s="40" t="str">
        <f>IFERROR('📋 Registro Paradas'!A10,"")</f>
        <v/>
      </c>
      <c r="B10" s="41">
        <f>IFERROR('📋 Registro Paradas'!B10,"")</f>
        <v>0</v>
      </c>
      <c r="C10" s="42">
        <f>IFERROR('📋 Registro Paradas'!C10,"")</f>
        <v>0</v>
      </c>
      <c r="D10" s="43" t="str">
        <f>IFERROR('📋 Registro Paradas'!I10,"")</f>
        <v/>
      </c>
      <c r="E10" s="42">
        <f>IFERROR('📋 Registro Paradas'!E10,"")</f>
        <v>0</v>
      </c>
      <c r="F10" s="44" t="str">
        <f>IFERROR(IF(D10="","",D10*IFERROR(INDEX('⚙️ Parámetros'!$B$23:$B$28,MATCH(C10,'⚙️ Parámetros'!$A$23:$A$28,0)),0)),"")</f>
        <v/>
      </c>
      <c r="G10" s="45" t="str">
        <f>IFERROR(IF(F10="","",F10*IFERROR(INDEX('⚙️ Parámetros'!$E$23:$E$28,MATCH(C10,'⚙️ Parámetros'!$A$23:$A$28,0)),0)),"")</f>
        <v/>
      </c>
      <c r="H10" s="46" t="str">
        <f>IFERROR(IF(D10="","",IFERROR('📋 Registro Paradas'!M10,0)*'⚙️ Parámetros'!$B$32*D10),"")</f>
        <v/>
      </c>
      <c r="I10" s="46" t="str">
        <f>IFERROR(IF(D10="","",MIN(D10,4)*'⚙️ Parámetros'!$B$34+IF('📋 Registro Paradas'!N10="Sí",MIN(D10,8)*'⚙️ Parámetros'!$B$36,0)),"")</f>
        <v/>
      </c>
      <c r="J10" s="47" t="str">
        <f>IFERROR(IF(D10="","",D10*50*('⚙️ Parámetros'!$B$40-1)),"")</f>
        <v/>
      </c>
      <c r="K10" s="48" t="str">
        <f t="shared" si="0"/>
        <v/>
      </c>
      <c r="L10" s="46" t="str">
        <f>IFERROR(IF(D10="","",IF('📋 Registro Paradas'!O10="Sí",F10*'⚙️ Parámetros'!$B$43*IFERROR(INDEX('⚙️ Parámetros'!$E$23:$E$28,MATCH(C10,'⚙️ Parámetros'!$A$23:$A$28,0)),0),0)),"")</f>
        <v/>
      </c>
      <c r="M10" s="46" t="str">
        <f>IFERROR(IF(D10="","",IF(OR('📋 Registro Paradas'!P10="Sí",'📋 Registro Paradas'!P10="Sí — solo reproceso"),1*'⚙️ Parámetros'!$B$32*IFERROR('📋 Registro Paradas'!M10,1),0)),"")</f>
        <v/>
      </c>
      <c r="N10" s="45" t="str">
        <f>IFERROR(IF(D10="","",IF('📋 Registro Paradas'!N10="Sí",I10*('⚙️ Parámetros'!$B$41-1),0)),"")</f>
        <v/>
      </c>
      <c r="O10" s="49" t="str">
        <f>IFERROR(IF(D10="","",SUM(G10:H10,I10,K10,L10:N10)*'⚙️ Parámetros'!$B$44),"")</f>
        <v/>
      </c>
    </row>
    <row r="11" spans="1:15" x14ac:dyDescent="0.25">
      <c r="A11" s="40" t="str">
        <f>IFERROR('📋 Registro Paradas'!A11,"")</f>
        <v/>
      </c>
      <c r="B11" s="41">
        <f>IFERROR('📋 Registro Paradas'!B11,"")</f>
        <v>0</v>
      </c>
      <c r="C11" s="42">
        <f>IFERROR('📋 Registro Paradas'!C11,"")</f>
        <v>0</v>
      </c>
      <c r="D11" s="43" t="str">
        <f>IFERROR('📋 Registro Paradas'!I11,"")</f>
        <v/>
      </c>
      <c r="E11" s="42">
        <f>IFERROR('📋 Registro Paradas'!E11,"")</f>
        <v>0</v>
      </c>
      <c r="F11" s="44" t="str">
        <f>IFERROR(IF(D11="","",D11*IFERROR(INDEX('⚙️ Parámetros'!$B$23:$B$28,MATCH(C11,'⚙️ Parámetros'!$A$23:$A$28,0)),0)),"")</f>
        <v/>
      </c>
      <c r="G11" s="45" t="str">
        <f>IFERROR(IF(F11="","",F11*IFERROR(INDEX('⚙️ Parámetros'!$E$23:$E$28,MATCH(C11,'⚙️ Parámetros'!$A$23:$A$28,0)),0)),"")</f>
        <v/>
      </c>
      <c r="H11" s="46" t="str">
        <f>IFERROR(IF(D11="","",IFERROR('📋 Registro Paradas'!M11,0)*'⚙️ Parámetros'!$B$32*D11),"")</f>
        <v/>
      </c>
      <c r="I11" s="46" t="str">
        <f>IFERROR(IF(D11="","",MIN(D11,4)*'⚙️ Parámetros'!$B$34+IF('📋 Registro Paradas'!N11="Sí",MIN(D11,8)*'⚙️ Parámetros'!$B$36,0)),"")</f>
        <v/>
      </c>
      <c r="J11" s="47" t="str">
        <f>IFERROR(IF(D11="","",D11*50*('⚙️ Parámetros'!$B$40-1)),"")</f>
        <v/>
      </c>
      <c r="K11" s="48" t="str">
        <f t="shared" si="0"/>
        <v/>
      </c>
      <c r="L11" s="46" t="str">
        <f>IFERROR(IF(D11="","",IF('📋 Registro Paradas'!O11="Sí",F11*'⚙️ Parámetros'!$B$43*IFERROR(INDEX('⚙️ Parámetros'!$E$23:$E$28,MATCH(C11,'⚙️ Parámetros'!$A$23:$A$28,0)),0),0)),"")</f>
        <v/>
      </c>
      <c r="M11" s="46" t="str">
        <f>IFERROR(IF(D11="","",IF(OR('📋 Registro Paradas'!P11="Sí",'📋 Registro Paradas'!P11="Sí — solo reproceso"),1*'⚙️ Parámetros'!$B$32*IFERROR('📋 Registro Paradas'!M11,1),0)),"")</f>
        <v/>
      </c>
      <c r="N11" s="45" t="str">
        <f>IFERROR(IF(D11="","",IF('📋 Registro Paradas'!N11="Sí",I11*('⚙️ Parámetros'!$B$41-1),0)),"")</f>
        <v/>
      </c>
      <c r="O11" s="49" t="str">
        <f>IFERROR(IF(D11="","",SUM(G11:H11,I11,K11,L11:N11)*'⚙️ Parámetros'!$B$44),"")</f>
        <v/>
      </c>
    </row>
    <row r="12" spans="1:15" x14ac:dyDescent="0.25">
      <c r="A12" s="40" t="str">
        <f>IFERROR('📋 Registro Paradas'!A12,"")</f>
        <v/>
      </c>
      <c r="B12" s="41">
        <f>IFERROR('📋 Registro Paradas'!B12,"")</f>
        <v>0</v>
      </c>
      <c r="C12" s="42">
        <f>IFERROR('📋 Registro Paradas'!C12,"")</f>
        <v>0</v>
      </c>
      <c r="D12" s="43" t="str">
        <f>IFERROR('📋 Registro Paradas'!I12,"")</f>
        <v/>
      </c>
      <c r="E12" s="42">
        <f>IFERROR('📋 Registro Paradas'!E12,"")</f>
        <v>0</v>
      </c>
      <c r="F12" s="44" t="str">
        <f>IFERROR(IF(D12="","",D12*IFERROR(INDEX('⚙️ Parámetros'!$B$23:$B$28,MATCH(C12,'⚙️ Parámetros'!$A$23:$A$28,0)),0)),"")</f>
        <v/>
      </c>
      <c r="G12" s="45" t="str">
        <f>IFERROR(IF(F12="","",F12*IFERROR(INDEX('⚙️ Parámetros'!$E$23:$E$28,MATCH(C12,'⚙️ Parámetros'!$A$23:$A$28,0)),0)),"")</f>
        <v/>
      </c>
      <c r="H12" s="46" t="str">
        <f>IFERROR(IF(D12="","",IFERROR('📋 Registro Paradas'!M12,0)*'⚙️ Parámetros'!$B$32*D12),"")</f>
        <v/>
      </c>
      <c r="I12" s="46" t="str">
        <f>IFERROR(IF(D12="","",MIN(D12,4)*'⚙️ Parámetros'!$B$34+IF('📋 Registro Paradas'!N12="Sí",MIN(D12,8)*'⚙️ Parámetros'!$B$36,0)),"")</f>
        <v/>
      </c>
      <c r="J12" s="47" t="str">
        <f>IFERROR(IF(D12="","",D12*50*('⚙️ Parámetros'!$B$40-1)),"")</f>
        <v/>
      </c>
      <c r="K12" s="48" t="str">
        <f t="shared" si="0"/>
        <v/>
      </c>
      <c r="L12" s="46" t="str">
        <f>IFERROR(IF(D12="","",IF('📋 Registro Paradas'!O12="Sí",F12*'⚙️ Parámetros'!$B$43*IFERROR(INDEX('⚙️ Parámetros'!$E$23:$E$28,MATCH(C12,'⚙️ Parámetros'!$A$23:$A$28,0)),0),0)),"")</f>
        <v/>
      </c>
      <c r="M12" s="46" t="str">
        <f>IFERROR(IF(D12="","",IF(OR('📋 Registro Paradas'!P12="Sí",'📋 Registro Paradas'!P12="Sí — solo reproceso"),1*'⚙️ Parámetros'!$B$32*IFERROR('📋 Registro Paradas'!M12,1),0)),"")</f>
        <v/>
      </c>
      <c r="N12" s="45" t="str">
        <f>IFERROR(IF(D12="","",IF('📋 Registro Paradas'!N12="Sí",I12*('⚙️ Parámetros'!$B$41-1),0)),"")</f>
        <v/>
      </c>
      <c r="O12" s="49" t="str">
        <f>IFERROR(IF(D12="","",SUM(G12:H12,I12,K12,L12:N12)*'⚙️ Parámetros'!$B$44),"")</f>
        <v/>
      </c>
    </row>
    <row r="13" spans="1:15" x14ac:dyDescent="0.25">
      <c r="A13" s="40" t="str">
        <f>IFERROR('📋 Registro Paradas'!A13,"")</f>
        <v/>
      </c>
      <c r="B13" s="41">
        <f>IFERROR('📋 Registro Paradas'!B13,"")</f>
        <v>0</v>
      </c>
      <c r="C13" s="42">
        <f>IFERROR('📋 Registro Paradas'!C13,"")</f>
        <v>0</v>
      </c>
      <c r="D13" s="43" t="str">
        <f>IFERROR('📋 Registro Paradas'!I13,"")</f>
        <v/>
      </c>
      <c r="E13" s="42">
        <f>IFERROR('📋 Registro Paradas'!E13,"")</f>
        <v>0</v>
      </c>
      <c r="F13" s="44" t="str">
        <f>IFERROR(IF(D13="","",D13*IFERROR(INDEX('⚙️ Parámetros'!$B$23:$B$28,MATCH(C13,'⚙️ Parámetros'!$A$23:$A$28,0)),0)),"")</f>
        <v/>
      </c>
      <c r="G13" s="45" t="str">
        <f>IFERROR(IF(F13="","",F13*IFERROR(INDEX('⚙️ Parámetros'!$E$23:$E$28,MATCH(C13,'⚙️ Parámetros'!$A$23:$A$28,0)),0)),"")</f>
        <v/>
      </c>
      <c r="H13" s="46" t="str">
        <f>IFERROR(IF(D13="","",IFERROR('📋 Registro Paradas'!M13,0)*'⚙️ Parámetros'!$B$32*D13),"")</f>
        <v/>
      </c>
      <c r="I13" s="46" t="str">
        <f>IFERROR(IF(D13="","",MIN(D13,4)*'⚙️ Parámetros'!$B$34+IF('📋 Registro Paradas'!N13="Sí",MIN(D13,8)*'⚙️ Parámetros'!$B$36,0)),"")</f>
        <v/>
      </c>
      <c r="J13" s="47" t="str">
        <f>IFERROR(IF(D13="","",D13*50*('⚙️ Parámetros'!$B$40-1)),"")</f>
        <v/>
      </c>
      <c r="K13" s="48" t="str">
        <f t="shared" si="0"/>
        <v/>
      </c>
      <c r="L13" s="46" t="str">
        <f>IFERROR(IF(D13="","",IF('📋 Registro Paradas'!O13="Sí",F13*'⚙️ Parámetros'!$B$43*IFERROR(INDEX('⚙️ Parámetros'!$E$23:$E$28,MATCH(C13,'⚙️ Parámetros'!$A$23:$A$28,0)),0),0)),"")</f>
        <v/>
      </c>
      <c r="M13" s="46" t="str">
        <f>IFERROR(IF(D13="","",IF(OR('📋 Registro Paradas'!P13="Sí",'📋 Registro Paradas'!P13="Sí — solo reproceso"),1*'⚙️ Parámetros'!$B$32*IFERROR('📋 Registro Paradas'!M13,1),0)),"")</f>
        <v/>
      </c>
      <c r="N13" s="45" t="str">
        <f>IFERROR(IF(D13="","",IF('📋 Registro Paradas'!N13="Sí",I13*('⚙️ Parámetros'!$B$41-1),0)),"")</f>
        <v/>
      </c>
      <c r="O13" s="49" t="str">
        <f>IFERROR(IF(D13="","",SUM(G13:H13,I13,K13,L13:N13)*'⚙️ Parámetros'!$B$44),"")</f>
        <v/>
      </c>
    </row>
    <row r="14" spans="1:15" x14ac:dyDescent="0.25">
      <c r="A14" s="40" t="str">
        <f>IFERROR('📋 Registro Paradas'!A14,"")</f>
        <v/>
      </c>
      <c r="B14" s="41">
        <f>IFERROR('📋 Registro Paradas'!B14,"")</f>
        <v>0</v>
      </c>
      <c r="C14" s="42">
        <f>IFERROR('📋 Registro Paradas'!C14,"")</f>
        <v>0</v>
      </c>
      <c r="D14" s="43" t="str">
        <f>IFERROR('📋 Registro Paradas'!I14,"")</f>
        <v/>
      </c>
      <c r="E14" s="42">
        <f>IFERROR('📋 Registro Paradas'!E14,"")</f>
        <v>0</v>
      </c>
      <c r="F14" s="44" t="str">
        <f>IFERROR(IF(D14="","",D14*IFERROR(INDEX('⚙️ Parámetros'!$B$23:$B$28,MATCH(C14,'⚙️ Parámetros'!$A$23:$A$28,0)),0)),"")</f>
        <v/>
      </c>
      <c r="G14" s="45" t="str">
        <f>IFERROR(IF(F14="","",F14*IFERROR(INDEX('⚙️ Parámetros'!$E$23:$E$28,MATCH(C14,'⚙️ Parámetros'!$A$23:$A$28,0)),0)),"")</f>
        <v/>
      </c>
      <c r="H14" s="46" t="str">
        <f>IFERROR(IF(D14="","",IFERROR('📋 Registro Paradas'!M14,0)*'⚙️ Parámetros'!$B$32*D14),"")</f>
        <v/>
      </c>
      <c r="I14" s="46" t="str">
        <f>IFERROR(IF(D14="","",MIN(D14,4)*'⚙️ Parámetros'!$B$34+IF('📋 Registro Paradas'!N14="Sí",MIN(D14,8)*'⚙️ Parámetros'!$B$36,0)),"")</f>
        <v/>
      </c>
      <c r="J14" s="47" t="str">
        <f>IFERROR(IF(D14="","",D14*50*('⚙️ Parámetros'!$B$40-1)),"")</f>
        <v/>
      </c>
      <c r="K14" s="48" t="str">
        <f t="shared" si="0"/>
        <v/>
      </c>
      <c r="L14" s="46" t="str">
        <f>IFERROR(IF(D14="","",IF('📋 Registro Paradas'!O14="Sí",F14*'⚙️ Parámetros'!$B$43*IFERROR(INDEX('⚙️ Parámetros'!$E$23:$E$28,MATCH(C14,'⚙️ Parámetros'!$A$23:$A$28,0)),0),0)),"")</f>
        <v/>
      </c>
      <c r="M14" s="46" t="str">
        <f>IFERROR(IF(D14="","",IF(OR('📋 Registro Paradas'!P14="Sí",'📋 Registro Paradas'!P14="Sí — solo reproceso"),1*'⚙️ Parámetros'!$B$32*IFERROR('📋 Registro Paradas'!M14,1),0)),"")</f>
        <v/>
      </c>
      <c r="N14" s="45" t="str">
        <f>IFERROR(IF(D14="","",IF('📋 Registro Paradas'!N14="Sí",I14*('⚙️ Parámetros'!$B$41-1),0)),"")</f>
        <v/>
      </c>
      <c r="O14" s="49" t="str">
        <f>IFERROR(IF(D14="","",SUM(G14:H14,I14,K14,L14:N14)*'⚙️ Parámetros'!$B$44),"")</f>
        <v/>
      </c>
    </row>
    <row r="15" spans="1:15" x14ac:dyDescent="0.25">
      <c r="A15" s="40" t="str">
        <f>IFERROR('📋 Registro Paradas'!A15,"")</f>
        <v/>
      </c>
      <c r="B15" s="41">
        <f>IFERROR('📋 Registro Paradas'!B15,"")</f>
        <v>0</v>
      </c>
      <c r="C15" s="42">
        <f>IFERROR('📋 Registro Paradas'!C15,"")</f>
        <v>0</v>
      </c>
      <c r="D15" s="43" t="str">
        <f>IFERROR('📋 Registro Paradas'!I15,"")</f>
        <v/>
      </c>
      <c r="E15" s="42">
        <f>IFERROR('📋 Registro Paradas'!E15,"")</f>
        <v>0</v>
      </c>
      <c r="F15" s="44" t="str">
        <f>IFERROR(IF(D15="","",D15*IFERROR(INDEX('⚙️ Parámetros'!$B$23:$B$28,MATCH(C15,'⚙️ Parámetros'!$A$23:$A$28,0)),0)),"")</f>
        <v/>
      </c>
      <c r="G15" s="45" t="str">
        <f>IFERROR(IF(F15="","",F15*IFERROR(INDEX('⚙️ Parámetros'!$E$23:$E$28,MATCH(C15,'⚙️ Parámetros'!$A$23:$A$28,0)),0)),"")</f>
        <v/>
      </c>
      <c r="H15" s="46" t="str">
        <f>IFERROR(IF(D15="","",IFERROR('📋 Registro Paradas'!M15,0)*'⚙️ Parámetros'!$B$32*D15),"")</f>
        <v/>
      </c>
      <c r="I15" s="46" t="str">
        <f>IFERROR(IF(D15="","",MIN(D15,4)*'⚙️ Parámetros'!$B$34+IF('📋 Registro Paradas'!N15="Sí",MIN(D15,8)*'⚙️ Parámetros'!$B$36,0)),"")</f>
        <v/>
      </c>
      <c r="J15" s="47" t="str">
        <f>IFERROR(IF(D15="","",D15*50*('⚙️ Parámetros'!$B$40-1)),"")</f>
        <v/>
      </c>
      <c r="K15" s="48" t="str">
        <f t="shared" si="0"/>
        <v/>
      </c>
      <c r="L15" s="46" t="str">
        <f>IFERROR(IF(D15="","",IF('📋 Registro Paradas'!O15="Sí",F15*'⚙️ Parámetros'!$B$43*IFERROR(INDEX('⚙️ Parámetros'!$E$23:$E$28,MATCH(C15,'⚙️ Parámetros'!$A$23:$A$28,0)),0),0)),"")</f>
        <v/>
      </c>
      <c r="M15" s="46" t="str">
        <f>IFERROR(IF(D15="","",IF(OR('📋 Registro Paradas'!P15="Sí",'📋 Registro Paradas'!P15="Sí — solo reproceso"),1*'⚙️ Parámetros'!$B$32*IFERROR('📋 Registro Paradas'!M15,1),0)),"")</f>
        <v/>
      </c>
      <c r="N15" s="45" t="str">
        <f>IFERROR(IF(D15="","",IF('📋 Registro Paradas'!N15="Sí",I15*('⚙️ Parámetros'!$B$41-1),0)),"")</f>
        <v/>
      </c>
      <c r="O15" s="49" t="str">
        <f>IFERROR(IF(D15="","",SUM(G15:H15,I15,K15,L15:N15)*'⚙️ Parámetros'!$B$44),"")</f>
        <v/>
      </c>
    </row>
    <row r="16" spans="1:15" x14ac:dyDescent="0.25">
      <c r="A16" s="40" t="str">
        <f>IFERROR('📋 Registro Paradas'!A16,"")</f>
        <v/>
      </c>
      <c r="B16" s="41">
        <f>IFERROR('📋 Registro Paradas'!B16,"")</f>
        <v>0</v>
      </c>
      <c r="C16" s="42">
        <f>IFERROR('📋 Registro Paradas'!C16,"")</f>
        <v>0</v>
      </c>
      <c r="D16" s="43" t="str">
        <f>IFERROR('📋 Registro Paradas'!I16,"")</f>
        <v/>
      </c>
      <c r="E16" s="42">
        <f>IFERROR('📋 Registro Paradas'!E16,"")</f>
        <v>0</v>
      </c>
      <c r="F16" s="44" t="str">
        <f>IFERROR(IF(D16="","",D16*IFERROR(INDEX('⚙️ Parámetros'!$B$23:$B$28,MATCH(C16,'⚙️ Parámetros'!$A$23:$A$28,0)),0)),"")</f>
        <v/>
      </c>
      <c r="G16" s="45" t="str">
        <f>IFERROR(IF(F16="","",F16*IFERROR(INDEX('⚙️ Parámetros'!$E$23:$E$28,MATCH(C16,'⚙️ Parámetros'!$A$23:$A$28,0)),0)),"")</f>
        <v/>
      </c>
      <c r="H16" s="46" t="str">
        <f>IFERROR(IF(D16="","",IFERROR('📋 Registro Paradas'!M16,0)*'⚙️ Parámetros'!$B$32*D16),"")</f>
        <v/>
      </c>
      <c r="I16" s="46" t="str">
        <f>IFERROR(IF(D16="","",MIN(D16,4)*'⚙️ Parámetros'!$B$34+IF('📋 Registro Paradas'!N16="Sí",MIN(D16,8)*'⚙️ Parámetros'!$B$36,0)),"")</f>
        <v/>
      </c>
      <c r="J16" s="47" t="str">
        <f>IFERROR(IF(D16="","",D16*50*('⚙️ Parámetros'!$B$40-1)),"")</f>
        <v/>
      </c>
      <c r="K16" s="48" t="str">
        <f t="shared" si="0"/>
        <v/>
      </c>
      <c r="L16" s="46" t="str">
        <f>IFERROR(IF(D16="","",IF('📋 Registro Paradas'!O16="Sí",F16*'⚙️ Parámetros'!$B$43*IFERROR(INDEX('⚙️ Parámetros'!$E$23:$E$28,MATCH(C16,'⚙️ Parámetros'!$A$23:$A$28,0)),0),0)),"")</f>
        <v/>
      </c>
      <c r="M16" s="46" t="str">
        <f>IFERROR(IF(D16="","",IF(OR('📋 Registro Paradas'!P16="Sí",'📋 Registro Paradas'!P16="Sí — solo reproceso"),1*'⚙️ Parámetros'!$B$32*IFERROR('📋 Registro Paradas'!M16,1),0)),"")</f>
        <v/>
      </c>
      <c r="N16" s="45" t="str">
        <f>IFERROR(IF(D16="","",IF('📋 Registro Paradas'!N16="Sí",I16*('⚙️ Parámetros'!$B$41-1),0)),"")</f>
        <v/>
      </c>
      <c r="O16" s="49" t="str">
        <f>IFERROR(IF(D16="","",SUM(G16:H16,I16,K16,L16:N16)*'⚙️ Parámetros'!$B$44),"")</f>
        <v/>
      </c>
    </row>
    <row r="17" spans="1:15" x14ac:dyDescent="0.25">
      <c r="A17" s="40" t="str">
        <f>IFERROR('📋 Registro Paradas'!A17,"")</f>
        <v/>
      </c>
      <c r="B17" s="41">
        <f>IFERROR('📋 Registro Paradas'!B17,"")</f>
        <v>0</v>
      </c>
      <c r="C17" s="42">
        <f>IFERROR('📋 Registro Paradas'!C17,"")</f>
        <v>0</v>
      </c>
      <c r="D17" s="43" t="str">
        <f>IFERROR('📋 Registro Paradas'!I17,"")</f>
        <v/>
      </c>
      <c r="E17" s="42">
        <f>IFERROR('📋 Registro Paradas'!E17,"")</f>
        <v>0</v>
      </c>
      <c r="F17" s="44" t="str">
        <f>IFERROR(IF(D17="","",D17*IFERROR(INDEX('⚙️ Parámetros'!$B$23:$B$28,MATCH(C17,'⚙️ Parámetros'!$A$23:$A$28,0)),0)),"")</f>
        <v/>
      </c>
      <c r="G17" s="45" t="str">
        <f>IFERROR(IF(F17="","",F17*IFERROR(INDEX('⚙️ Parámetros'!$E$23:$E$28,MATCH(C17,'⚙️ Parámetros'!$A$23:$A$28,0)),0)),"")</f>
        <v/>
      </c>
      <c r="H17" s="46" t="str">
        <f>IFERROR(IF(D17="","",IFERROR('📋 Registro Paradas'!M17,0)*'⚙️ Parámetros'!$B$32*D17),"")</f>
        <v/>
      </c>
      <c r="I17" s="46" t="str">
        <f>IFERROR(IF(D17="","",MIN(D17,4)*'⚙️ Parámetros'!$B$34+IF('📋 Registro Paradas'!N17="Sí",MIN(D17,8)*'⚙️ Parámetros'!$B$36,0)),"")</f>
        <v/>
      </c>
      <c r="J17" s="47" t="str">
        <f>IFERROR(IF(D17="","",D17*50*('⚙️ Parámetros'!$B$40-1)),"")</f>
        <v/>
      </c>
      <c r="K17" s="48" t="str">
        <f t="shared" si="0"/>
        <v/>
      </c>
      <c r="L17" s="46" t="str">
        <f>IFERROR(IF(D17="","",IF('📋 Registro Paradas'!O17="Sí",F17*'⚙️ Parámetros'!$B$43*IFERROR(INDEX('⚙️ Parámetros'!$E$23:$E$28,MATCH(C17,'⚙️ Parámetros'!$A$23:$A$28,0)),0),0)),"")</f>
        <v/>
      </c>
      <c r="M17" s="46" t="str">
        <f>IFERROR(IF(D17="","",IF(OR('📋 Registro Paradas'!P17="Sí",'📋 Registro Paradas'!P17="Sí — solo reproceso"),1*'⚙️ Parámetros'!$B$32*IFERROR('📋 Registro Paradas'!M17,1),0)),"")</f>
        <v/>
      </c>
      <c r="N17" s="45" t="str">
        <f>IFERROR(IF(D17="","",IF('📋 Registro Paradas'!N17="Sí",I17*('⚙️ Parámetros'!$B$41-1),0)),"")</f>
        <v/>
      </c>
      <c r="O17" s="49" t="str">
        <f>IFERROR(IF(D17="","",SUM(G17:H17,I17,K17,L17:N17)*'⚙️ Parámetros'!$B$44),"")</f>
        <v/>
      </c>
    </row>
    <row r="18" spans="1:15" x14ac:dyDescent="0.25">
      <c r="A18" s="40" t="str">
        <f>IFERROR('📋 Registro Paradas'!A18,"")</f>
        <v/>
      </c>
      <c r="B18" s="41">
        <f>IFERROR('📋 Registro Paradas'!B18,"")</f>
        <v>0</v>
      </c>
      <c r="C18" s="42">
        <f>IFERROR('📋 Registro Paradas'!C18,"")</f>
        <v>0</v>
      </c>
      <c r="D18" s="43" t="str">
        <f>IFERROR('📋 Registro Paradas'!I18,"")</f>
        <v/>
      </c>
      <c r="E18" s="42">
        <f>IFERROR('📋 Registro Paradas'!E18,"")</f>
        <v>0</v>
      </c>
      <c r="F18" s="44" t="str">
        <f>IFERROR(IF(D18="","",D18*IFERROR(INDEX('⚙️ Parámetros'!$B$23:$B$28,MATCH(C18,'⚙️ Parámetros'!$A$23:$A$28,0)),0)),"")</f>
        <v/>
      </c>
      <c r="G18" s="45" t="str">
        <f>IFERROR(IF(F18="","",F18*IFERROR(INDEX('⚙️ Parámetros'!$E$23:$E$28,MATCH(C18,'⚙️ Parámetros'!$A$23:$A$28,0)),0)),"")</f>
        <v/>
      </c>
      <c r="H18" s="46" t="str">
        <f>IFERROR(IF(D18="","",IFERROR('📋 Registro Paradas'!M18,0)*'⚙️ Parámetros'!$B$32*D18),"")</f>
        <v/>
      </c>
      <c r="I18" s="46" t="str">
        <f>IFERROR(IF(D18="","",MIN(D18,4)*'⚙️ Parámetros'!$B$34+IF('📋 Registro Paradas'!N18="Sí",MIN(D18,8)*'⚙️ Parámetros'!$B$36,0)),"")</f>
        <v/>
      </c>
      <c r="J18" s="47" t="str">
        <f>IFERROR(IF(D18="","",D18*50*('⚙️ Parámetros'!$B$40-1)),"")</f>
        <v/>
      </c>
      <c r="K18" s="48" t="str">
        <f t="shared" si="0"/>
        <v/>
      </c>
      <c r="L18" s="46" t="str">
        <f>IFERROR(IF(D18="","",IF('📋 Registro Paradas'!O18="Sí",F18*'⚙️ Parámetros'!$B$43*IFERROR(INDEX('⚙️ Parámetros'!$E$23:$E$28,MATCH(C18,'⚙️ Parámetros'!$A$23:$A$28,0)),0),0)),"")</f>
        <v/>
      </c>
      <c r="M18" s="46" t="str">
        <f>IFERROR(IF(D18="","",IF(OR('📋 Registro Paradas'!P18="Sí",'📋 Registro Paradas'!P18="Sí — solo reproceso"),1*'⚙️ Parámetros'!$B$32*IFERROR('📋 Registro Paradas'!M18,1),0)),"")</f>
        <v/>
      </c>
      <c r="N18" s="45" t="str">
        <f>IFERROR(IF(D18="","",IF('📋 Registro Paradas'!N18="Sí",I18*('⚙️ Parámetros'!$B$41-1),0)),"")</f>
        <v/>
      </c>
      <c r="O18" s="49" t="str">
        <f>IFERROR(IF(D18="","",SUM(G18:H18,I18,K18,L18:N18)*'⚙️ Parámetros'!$B$44),"")</f>
        <v/>
      </c>
    </row>
    <row r="19" spans="1:15" x14ac:dyDescent="0.25">
      <c r="A19" s="40" t="str">
        <f>IFERROR('📋 Registro Paradas'!A19,"")</f>
        <v/>
      </c>
      <c r="B19" s="41">
        <f>IFERROR('📋 Registro Paradas'!B19,"")</f>
        <v>0</v>
      </c>
      <c r="C19" s="42">
        <f>IFERROR('📋 Registro Paradas'!C19,"")</f>
        <v>0</v>
      </c>
      <c r="D19" s="43" t="str">
        <f>IFERROR('📋 Registro Paradas'!I19,"")</f>
        <v/>
      </c>
      <c r="E19" s="42">
        <f>IFERROR('📋 Registro Paradas'!E19,"")</f>
        <v>0</v>
      </c>
      <c r="F19" s="44" t="str">
        <f>IFERROR(IF(D19="","",D19*IFERROR(INDEX('⚙️ Parámetros'!$B$23:$B$28,MATCH(C19,'⚙️ Parámetros'!$A$23:$A$28,0)),0)),"")</f>
        <v/>
      </c>
      <c r="G19" s="45" t="str">
        <f>IFERROR(IF(F19="","",F19*IFERROR(INDEX('⚙️ Parámetros'!$E$23:$E$28,MATCH(C19,'⚙️ Parámetros'!$A$23:$A$28,0)),0)),"")</f>
        <v/>
      </c>
      <c r="H19" s="46" t="str">
        <f>IFERROR(IF(D19="","",IFERROR('📋 Registro Paradas'!M19,0)*'⚙️ Parámetros'!$B$32*D19),"")</f>
        <v/>
      </c>
      <c r="I19" s="46" t="str">
        <f>IFERROR(IF(D19="","",MIN(D19,4)*'⚙️ Parámetros'!$B$34+IF('📋 Registro Paradas'!N19="Sí",MIN(D19,8)*'⚙️ Parámetros'!$B$36,0)),"")</f>
        <v/>
      </c>
      <c r="J19" s="47" t="str">
        <f>IFERROR(IF(D19="","",D19*50*('⚙️ Parámetros'!$B$40-1)),"")</f>
        <v/>
      </c>
      <c r="K19" s="48" t="str">
        <f t="shared" si="0"/>
        <v/>
      </c>
      <c r="L19" s="46" t="str">
        <f>IFERROR(IF(D19="","",IF('📋 Registro Paradas'!O19="Sí",F19*'⚙️ Parámetros'!$B$43*IFERROR(INDEX('⚙️ Parámetros'!$E$23:$E$28,MATCH(C19,'⚙️ Parámetros'!$A$23:$A$28,0)),0),0)),"")</f>
        <v/>
      </c>
      <c r="M19" s="46" t="str">
        <f>IFERROR(IF(D19="","",IF(OR('📋 Registro Paradas'!P19="Sí",'📋 Registro Paradas'!P19="Sí — solo reproceso"),1*'⚙️ Parámetros'!$B$32*IFERROR('📋 Registro Paradas'!M19,1),0)),"")</f>
        <v/>
      </c>
      <c r="N19" s="45" t="str">
        <f>IFERROR(IF(D19="","",IF('📋 Registro Paradas'!N19="Sí",I19*('⚙️ Parámetros'!$B$41-1),0)),"")</f>
        <v/>
      </c>
      <c r="O19" s="49" t="str">
        <f>IFERROR(IF(D19="","",SUM(G19:H19,I19,K19,L19:N19)*'⚙️ Parámetros'!$B$44),"")</f>
        <v/>
      </c>
    </row>
    <row r="20" spans="1:15" x14ac:dyDescent="0.25">
      <c r="A20" s="40" t="str">
        <f>IFERROR('📋 Registro Paradas'!A20,"")</f>
        <v/>
      </c>
      <c r="B20" s="41">
        <f>IFERROR('📋 Registro Paradas'!B20,"")</f>
        <v>0</v>
      </c>
      <c r="C20" s="42">
        <f>IFERROR('📋 Registro Paradas'!C20,"")</f>
        <v>0</v>
      </c>
      <c r="D20" s="43" t="str">
        <f>IFERROR('📋 Registro Paradas'!I20,"")</f>
        <v/>
      </c>
      <c r="E20" s="42">
        <f>IFERROR('📋 Registro Paradas'!E20,"")</f>
        <v>0</v>
      </c>
      <c r="F20" s="44" t="str">
        <f>IFERROR(IF(D20="","",D20*IFERROR(INDEX('⚙️ Parámetros'!$B$23:$B$28,MATCH(C20,'⚙️ Parámetros'!$A$23:$A$28,0)),0)),"")</f>
        <v/>
      </c>
      <c r="G20" s="45" t="str">
        <f>IFERROR(IF(F20="","",F20*IFERROR(INDEX('⚙️ Parámetros'!$E$23:$E$28,MATCH(C20,'⚙️ Parámetros'!$A$23:$A$28,0)),0)),"")</f>
        <v/>
      </c>
      <c r="H20" s="46" t="str">
        <f>IFERROR(IF(D20="","",IFERROR('📋 Registro Paradas'!M20,0)*'⚙️ Parámetros'!$B$32*D20),"")</f>
        <v/>
      </c>
      <c r="I20" s="46" t="str">
        <f>IFERROR(IF(D20="","",MIN(D20,4)*'⚙️ Parámetros'!$B$34+IF('📋 Registro Paradas'!N20="Sí",MIN(D20,8)*'⚙️ Parámetros'!$B$36,0)),"")</f>
        <v/>
      </c>
      <c r="J20" s="47" t="str">
        <f>IFERROR(IF(D20="","",D20*50*('⚙️ Parámetros'!$B$40-1)),"")</f>
        <v/>
      </c>
      <c r="K20" s="48" t="str">
        <f t="shared" si="0"/>
        <v/>
      </c>
      <c r="L20" s="46" t="str">
        <f>IFERROR(IF(D20="","",IF('📋 Registro Paradas'!O20="Sí",F20*'⚙️ Parámetros'!$B$43*IFERROR(INDEX('⚙️ Parámetros'!$E$23:$E$28,MATCH(C20,'⚙️ Parámetros'!$A$23:$A$28,0)),0),0)),"")</f>
        <v/>
      </c>
      <c r="M20" s="46" t="str">
        <f>IFERROR(IF(D20="","",IF(OR('📋 Registro Paradas'!P20="Sí",'📋 Registro Paradas'!P20="Sí — solo reproceso"),1*'⚙️ Parámetros'!$B$32*IFERROR('📋 Registro Paradas'!M20,1),0)),"")</f>
        <v/>
      </c>
      <c r="N20" s="45" t="str">
        <f>IFERROR(IF(D20="","",IF('📋 Registro Paradas'!N20="Sí",I20*('⚙️ Parámetros'!$B$41-1),0)),"")</f>
        <v/>
      </c>
      <c r="O20" s="49" t="str">
        <f>IFERROR(IF(D20="","",SUM(G20:H20,I20,K20,L20:N20)*'⚙️ Parámetros'!$B$44),"")</f>
        <v/>
      </c>
    </row>
    <row r="21" spans="1:15" x14ac:dyDescent="0.25">
      <c r="A21" s="40" t="str">
        <f>IFERROR('📋 Registro Paradas'!A21,"")</f>
        <v/>
      </c>
      <c r="B21" s="41">
        <f>IFERROR('📋 Registro Paradas'!B21,"")</f>
        <v>0</v>
      </c>
      <c r="C21" s="42">
        <f>IFERROR('📋 Registro Paradas'!C21,"")</f>
        <v>0</v>
      </c>
      <c r="D21" s="43" t="str">
        <f>IFERROR('📋 Registro Paradas'!I21,"")</f>
        <v/>
      </c>
      <c r="E21" s="42">
        <f>IFERROR('📋 Registro Paradas'!E21,"")</f>
        <v>0</v>
      </c>
      <c r="F21" s="44" t="str">
        <f>IFERROR(IF(D21="","",D21*IFERROR(INDEX('⚙️ Parámetros'!$B$23:$B$28,MATCH(C21,'⚙️ Parámetros'!$A$23:$A$28,0)),0)),"")</f>
        <v/>
      </c>
      <c r="G21" s="45" t="str">
        <f>IFERROR(IF(F21="","",F21*IFERROR(INDEX('⚙️ Parámetros'!$E$23:$E$28,MATCH(C21,'⚙️ Parámetros'!$A$23:$A$28,0)),0)),"")</f>
        <v/>
      </c>
      <c r="H21" s="46" t="str">
        <f>IFERROR(IF(D21="","",IFERROR('📋 Registro Paradas'!M21,0)*'⚙️ Parámetros'!$B$32*D21),"")</f>
        <v/>
      </c>
      <c r="I21" s="46" t="str">
        <f>IFERROR(IF(D21="","",MIN(D21,4)*'⚙️ Parámetros'!$B$34+IF('📋 Registro Paradas'!N21="Sí",MIN(D21,8)*'⚙️ Parámetros'!$B$36,0)),"")</f>
        <v/>
      </c>
      <c r="J21" s="47" t="str">
        <f>IFERROR(IF(D21="","",D21*50*('⚙️ Parámetros'!$B$40-1)),"")</f>
        <v/>
      </c>
      <c r="K21" s="48" t="str">
        <f t="shared" si="0"/>
        <v/>
      </c>
      <c r="L21" s="46" t="str">
        <f>IFERROR(IF(D21="","",IF('📋 Registro Paradas'!O21="Sí",F21*'⚙️ Parámetros'!$B$43*IFERROR(INDEX('⚙️ Parámetros'!$E$23:$E$28,MATCH(C21,'⚙️ Parámetros'!$A$23:$A$28,0)),0),0)),"")</f>
        <v/>
      </c>
      <c r="M21" s="46" t="str">
        <f>IFERROR(IF(D21="","",IF(OR('📋 Registro Paradas'!P21="Sí",'📋 Registro Paradas'!P21="Sí — solo reproceso"),1*'⚙️ Parámetros'!$B$32*IFERROR('📋 Registro Paradas'!M21,1),0)),"")</f>
        <v/>
      </c>
      <c r="N21" s="45" t="str">
        <f>IFERROR(IF(D21="","",IF('📋 Registro Paradas'!N21="Sí",I21*('⚙️ Parámetros'!$B$41-1),0)),"")</f>
        <v/>
      </c>
      <c r="O21" s="49" t="str">
        <f>IFERROR(IF(D21="","",SUM(G21:H21,I21,K21,L21:N21)*'⚙️ Parámetros'!$B$44),"")</f>
        <v/>
      </c>
    </row>
    <row r="22" spans="1:15" x14ac:dyDescent="0.25">
      <c r="A22" s="40" t="str">
        <f>IFERROR('📋 Registro Paradas'!A22,"")</f>
        <v/>
      </c>
      <c r="B22" s="41">
        <f>IFERROR('📋 Registro Paradas'!B22,"")</f>
        <v>0</v>
      </c>
      <c r="C22" s="42">
        <f>IFERROR('📋 Registro Paradas'!C22,"")</f>
        <v>0</v>
      </c>
      <c r="D22" s="43" t="str">
        <f>IFERROR('📋 Registro Paradas'!I22,"")</f>
        <v/>
      </c>
      <c r="E22" s="42">
        <f>IFERROR('📋 Registro Paradas'!E22,"")</f>
        <v>0</v>
      </c>
      <c r="F22" s="44" t="str">
        <f>IFERROR(IF(D22="","",D22*IFERROR(INDEX('⚙️ Parámetros'!$B$23:$B$28,MATCH(C22,'⚙️ Parámetros'!$A$23:$A$28,0)),0)),"")</f>
        <v/>
      </c>
      <c r="G22" s="45" t="str">
        <f>IFERROR(IF(F22="","",F22*IFERROR(INDEX('⚙️ Parámetros'!$E$23:$E$28,MATCH(C22,'⚙️ Parámetros'!$A$23:$A$28,0)),0)),"")</f>
        <v/>
      </c>
      <c r="H22" s="46" t="str">
        <f>IFERROR(IF(D22="","",IFERROR('📋 Registro Paradas'!M22,0)*'⚙️ Parámetros'!$B$32*D22),"")</f>
        <v/>
      </c>
      <c r="I22" s="46" t="str">
        <f>IFERROR(IF(D22="","",MIN(D22,4)*'⚙️ Parámetros'!$B$34+IF('📋 Registro Paradas'!N22="Sí",MIN(D22,8)*'⚙️ Parámetros'!$B$36,0)),"")</f>
        <v/>
      </c>
      <c r="J22" s="47" t="str">
        <f>IFERROR(IF(D22="","",D22*50*('⚙️ Parámetros'!$B$40-1)),"")</f>
        <v/>
      </c>
      <c r="K22" s="48" t="str">
        <f t="shared" si="0"/>
        <v/>
      </c>
      <c r="L22" s="46" t="str">
        <f>IFERROR(IF(D22="","",IF('📋 Registro Paradas'!O22="Sí",F22*'⚙️ Parámetros'!$B$43*IFERROR(INDEX('⚙️ Parámetros'!$E$23:$E$28,MATCH(C22,'⚙️ Parámetros'!$A$23:$A$28,0)),0),0)),"")</f>
        <v/>
      </c>
      <c r="M22" s="46" t="str">
        <f>IFERROR(IF(D22="","",IF(OR('📋 Registro Paradas'!P22="Sí",'📋 Registro Paradas'!P22="Sí — solo reproceso"),1*'⚙️ Parámetros'!$B$32*IFERROR('📋 Registro Paradas'!M22,1),0)),"")</f>
        <v/>
      </c>
      <c r="N22" s="45" t="str">
        <f>IFERROR(IF(D22="","",IF('📋 Registro Paradas'!N22="Sí",I22*('⚙️ Parámetros'!$B$41-1),0)),"")</f>
        <v/>
      </c>
      <c r="O22" s="49" t="str">
        <f>IFERROR(IF(D22="","",SUM(G22:H22,I22,K22,L22:N22)*'⚙️ Parámetros'!$B$44),"")</f>
        <v/>
      </c>
    </row>
    <row r="23" spans="1:15" x14ac:dyDescent="0.25">
      <c r="A23" s="40" t="str">
        <f>IFERROR('📋 Registro Paradas'!A23,"")</f>
        <v/>
      </c>
      <c r="B23" s="41">
        <f>IFERROR('📋 Registro Paradas'!B23,"")</f>
        <v>0</v>
      </c>
      <c r="C23" s="42">
        <f>IFERROR('📋 Registro Paradas'!C23,"")</f>
        <v>0</v>
      </c>
      <c r="D23" s="43" t="str">
        <f>IFERROR('📋 Registro Paradas'!I23,"")</f>
        <v/>
      </c>
      <c r="E23" s="42">
        <f>IFERROR('📋 Registro Paradas'!E23,"")</f>
        <v>0</v>
      </c>
      <c r="F23" s="44" t="str">
        <f>IFERROR(IF(D23="","",D23*IFERROR(INDEX('⚙️ Parámetros'!$B$23:$B$28,MATCH(C23,'⚙️ Parámetros'!$A$23:$A$28,0)),0)),"")</f>
        <v/>
      </c>
      <c r="G23" s="45" t="str">
        <f>IFERROR(IF(F23="","",F23*IFERROR(INDEX('⚙️ Parámetros'!$E$23:$E$28,MATCH(C23,'⚙️ Parámetros'!$A$23:$A$28,0)),0)),"")</f>
        <v/>
      </c>
      <c r="H23" s="46" t="str">
        <f>IFERROR(IF(D23="","",IFERROR('📋 Registro Paradas'!M23,0)*'⚙️ Parámetros'!$B$32*D23),"")</f>
        <v/>
      </c>
      <c r="I23" s="46" t="str">
        <f>IFERROR(IF(D23="","",MIN(D23,4)*'⚙️ Parámetros'!$B$34+IF('📋 Registro Paradas'!N23="Sí",MIN(D23,8)*'⚙️ Parámetros'!$B$36,0)),"")</f>
        <v/>
      </c>
      <c r="J23" s="47" t="str">
        <f>IFERROR(IF(D23="","",D23*50*('⚙️ Parámetros'!$B$40-1)),"")</f>
        <v/>
      </c>
      <c r="K23" s="48" t="str">
        <f t="shared" si="0"/>
        <v/>
      </c>
      <c r="L23" s="46" t="str">
        <f>IFERROR(IF(D23="","",IF('📋 Registro Paradas'!O23="Sí",F23*'⚙️ Parámetros'!$B$43*IFERROR(INDEX('⚙️ Parámetros'!$E$23:$E$28,MATCH(C23,'⚙️ Parámetros'!$A$23:$A$28,0)),0),0)),"")</f>
        <v/>
      </c>
      <c r="M23" s="46" t="str">
        <f>IFERROR(IF(D23="","",IF(OR('📋 Registro Paradas'!P23="Sí",'📋 Registro Paradas'!P23="Sí — solo reproceso"),1*'⚙️ Parámetros'!$B$32*IFERROR('📋 Registro Paradas'!M23,1),0)),"")</f>
        <v/>
      </c>
      <c r="N23" s="45" t="str">
        <f>IFERROR(IF(D23="","",IF('📋 Registro Paradas'!N23="Sí",I23*('⚙️ Parámetros'!$B$41-1),0)),"")</f>
        <v/>
      </c>
      <c r="O23" s="49" t="str">
        <f>IFERROR(IF(D23="","",SUM(G23:H23,I23,K23,L23:N23)*'⚙️ Parámetros'!$B$44),"")</f>
        <v/>
      </c>
    </row>
    <row r="24" spans="1:15" x14ac:dyDescent="0.25">
      <c r="A24" s="40" t="str">
        <f>IFERROR('📋 Registro Paradas'!A24,"")</f>
        <v/>
      </c>
      <c r="B24" s="41">
        <f>IFERROR('📋 Registro Paradas'!B24,"")</f>
        <v>0</v>
      </c>
      <c r="C24" s="42">
        <f>IFERROR('📋 Registro Paradas'!C24,"")</f>
        <v>0</v>
      </c>
      <c r="D24" s="43" t="str">
        <f>IFERROR('📋 Registro Paradas'!I24,"")</f>
        <v/>
      </c>
      <c r="E24" s="42">
        <f>IFERROR('📋 Registro Paradas'!E24,"")</f>
        <v>0</v>
      </c>
      <c r="F24" s="44" t="str">
        <f>IFERROR(IF(D24="","",D24*IFERROR(INDEX('⚙️ Parámetros'!$B$23:$B$28,MATCH(C24,'⚙️ Parámetros'!$A$23:$A$28,0)),0)),"")</f>
        <v/>
      </c>
      <c r="G24" s="45" t="str">
        <f>IFERROR(IF(F24="","",F24*IFERROR(INDEX('⚙️ Parámetros'!$E$23:$E$28,MATCH(C24,'⚙️ Parámetros'!$A$23:$A$28,0)),0)),"")</f>
        <v/>
      </c>
      <c r="H24" s="46" t="str">
        <f>IFERROR(IF(D24="","",IFERROR('📋 Registro Paradas'!M24,0)*'⚙️ Parámetros'!$B$32*D24),"")</f>
        <v/>
      </c>
      <c r="I24" s="46" t="str">
        <f>IFERROR(IF(D24="","",MIN(D24,4)*'⚙️ Parámetros'!$B$34+IF('📋 Registro Paradas'!N24="Sí",MIN(D24,8)*'⚙️ Parámetros'!$B$36,0)),"")</f>
        <v/>
      </c>
      <c r="J24" s="47" t="str">
        <f>IFERROR(IF(D24="","",D24*50*('⚙️ Parámetros'!$B$40-1)),"")</f>
        <v/>
      </c>
      <c r="K24" s="48" t="str">
        <f t="shared" si="0"/>
        <v/>
      </c>
      <c r="L24" s="46" t="str">
        <f>IFERROR(IF(D24="","",IF('📋 Registro Paradas'!O24="Sí",F24*'⚙️ Parámetros'!$B$43*IFERROR(INDEX('⚙️ Parámetros'!$E$23:$E$28,MATCH(C24,'⚙️ Parámetros'!$A$23:$A$28,0)),0),0)),"")</f>
        <v/>
      </c>
      <c r="M24" s="46" t="str">
        <f>IFERROR(IF(D24="","",IF(OR('📋 Registro Paradas'!P24="Sí",'📋 Registro Paradas'!P24="Sí — solo reproceso"),1*'⚙️ Parámetros'!$B$32*IFERROR('📋 Registro Paradas'!M24,1),0)),"")</f>
        <v/>
      </c>
      <c r="N24" s="45" t="str">
        <f>IFERROR(IF(D24="","",IF('📋 Registro Paradas'!N24="Sí",I24*('⚙️ Parámetros'!$B$41-1),0)),"")</f>
        <v/>
      </c>
      <c r="O24" s="49" t="str">
        <f>IFERROR(IF(D24="","",SUM(G24:H24,I24,K24,L24:N24)*'⚙️ Parámetros'!$B$44),"")</f>
        <v/>
      </c>
    </row>
    <row r="25" spans="1:15" x14ac:dyDescent="0.25">
      <c r="A25" s="40" t="str">
        <f>IFERROR('📋 Registro Paradas'!A25,"")</f>
        <v/>
      </c>
      <c r="B25" s="41">
        <f>IFERROR('📋 Registro Paradas'!B25,"")</f>
        <v>0</v>
      </c>
      <c r="C25" s="42">
        <f>IFERROR('📋 Registro Paradas'!C25,"")</f>
        <v>0</v>
      </c>
      <c r="D25" s="43" t="str">
        <f>IFERROR('📋 Registro Paradas'!I25,"")</f>
        <v/>
      </c>
      <c r="E25" s="42">
        <f>IFERROR('📋 Registro Paradas'!E25,"")</f>
        <v>0</v>
      </c>
      <c r="F25" s="44" t="str">
        <f>IFERROR(IF(D25="","",D25*IFERROR(INDEX('⚙️ Parámetros'!$B$23:$B$28,MATCH(C25,'⚙️ Parámetros'!$A$23:$A$28,0)),0)),"")</f>
        <v/>
      </c>
      <c r="G25" s="45" t="str">
        <f>IFERROR(IF(F25="","",F25*IFERROR(INDEX('⚙️ Parámetros'!$E$23:$E$28,MATCH(C25,'⚙️ Parámetros'!$A$23:$A$28,0)),0)),"")</f>
        <v/>
      </c>
      <c r="H25" s="46" t="str">
        <f>IFERROR(IF(D25="","",IFERROR('📋 Registro Paradas'!M25,0)*'⚙️ Parámetros'!$B$32*D25),"")</f>
        <v/>
      </c>
      <c r="I25" s="46" t="str">
        <f>IFERROR(IF(D25="","",MIN(D25,4)*'⚙️ Parámetros'!$B$34+IF('📋 Registro Paradas'!N25="Sí",MIN(D25,8)*'⚙️ Parámetros'!$B$36,0)),"")</f>
        <v/>
      </c>
      <c r="J25" s="47" t="str">
        <f>IFERROR(IF(D25="","",D25*50*('⚙️ Parámetros'!$B$40-1)),"")</f>
        <v/>
      </c>
      <c r="K25" s="48" t="str">
        <f t="shared" si="0"/>
        <v/>
      </c>
      <c r="L25" s="46" t="str">
        <f>IFERROR(IF(D25="","",IF('📋 Registro Paradas'!O25="Sí",F25*'⚙️ Parámetros'!$B$43*IFERROR(INDEX('⚙️ Parámetros'!$E$23:$E$28,MATCH(C25,'⚙️ Parámetros'!$A$23:$A$28,0)),0),0)),"")</f>
        <v/>
      </c>
      <c r="M25" s="46" t="str">
        <f>IFERROR(IF(D25="","",IF(OR('📋 Registro Paradas'!P25="Sí",'📋 Registro Paradas'!P25="Sí — solo reproceso"),1*'⚙️ Parámetros'!$B$32*IFERROR('📋 Registro Paradas'!M25,1),0)),"")</f>
        <v/>
      </c>
      <c r="N25" s="45" t="str">
        <f>IFERROR(IF(D25="","",IF('📋 Registro Paradas'!N25="Sí",I25*('⚙️ Parámetros'!$B$41-1),0)),"")</f>
        <v/>
      </c>
      <c r="O25" s="49" t="str">
        <f>IFERROR(IF(D25="","",SUM(G25:H25,I25,K25,L25:N25)*'⚙️ Parámetros'!$B$44),"")</f>
        <v/>
      </c>
    </row>
    <row r="26" spans="1:15" x14ac:dyDescent="0.25">
      <c r="A26" s="40" t="str">
        <f>IFERROR('📋 Registro Paradas'!A26,"")</f>
        <v/>
      </c>
      <c r="B26" s="41">
        <f>IFERROR('📋 Registro Paradas'!B26,"")</f>
        <v>0</v>
      </c>
      <c r="C26" s="42">
        <f>IFERROR('📋 Registro Paradas'!C26,"")</f>
        <v>0</v>
      </c>
      <c r="D26" s="43" t="str">
        <f>IFERROR('📋 Registro Paradas'!I26,"")</f>
        <v/>
      </c>
      <c r="E26" s="42">
        <f>IFERROR('📋 Registro Paradas'!E26,"")</f>
        <v>0</v>
      </c>
      <c r="F26" s="44" t="str">
        <f>IFERROR(IF(D26="","",D26*IFERROR(INDEX('⚙️ Parámetros'!$B$23:$B$28,MATCH(C26,'⚙️ Parámetros'!$A$23:$A$28,0)),0)),"")</f>
        <v/>
      </c>
      <c r="G26" s="45" t="str">
        <f>IFERROR(IF(F26="","",F26*IFERROR(INDEX('⚙️ Parámetros'!$E$23:$E$28,MATCH(C26,'⚙️ Parámetros'!$A$23:$A$28,0)),0)),"")</f>
        <v/>
      </c>
      <c r="H26" s="46" t="str">
        <f>IFERROR(IF(D26="","",IFERROR('📋 Registro Paradas'!M26,0)*'⚙️ Parámetros'!$B$32*D26),"")</f>
        <v/>
      </c>
      <c r="I26" s="46" t="str">
        <f>IFERROR(IF(D26="","",MIN(D26,4)*'⚙️ Parámetros'!$B$34+IF('📋 Registro Paradas'!N26="Sí",MIN(D26,8)*'⚙️ Parámetros'!$B$36,0)),"")</f>
        <v/>
      </c>
      <c r="J26" s="47" t="str">
        <f>IFERROR(IF(D26="","",D26*50*('⚙️ Parámetros'!$B$40-1)),"")</f>
        <v/>
      </c>
      <c r="K26" s="48" t="str">
        <f t="shared" si="0"/>
        <v/>
      </c>
      <c r="L26" s="46" t="str">
        <f>IFERROR(IF(D26="","",IF('📋 Registro Paradas'!O26="Sí",F26*'⚙️ Parámetros'!$B$43*IFERROR(INDEX('⚙️ Parámetros'!$E$23:$E$28,MATCH(C26,'⚙️ Parámetros'!$A$23:$A$28,0)),0),0)),"")</f>
        <v/>
      </c>
      <c r="M26" s="46" t="str">
        <f>IFERROR(IF(D26="","",IF(OR('📋 Registro Paradas'!P26="Sí",'📋 Registro Paradas'!P26="Sí — solo reproceso"),1*'⚙️ Parámetros'!$B$32*IFERROR('📋 Registro Paradas'!M26,1),0)),"")</f>
        <v/>
      </c>
      <c r="N26" s="45" t="str">
        <f>IFERROR(IF(D26="","",IF('📋 Registro Paradas'!N26="Sí",I26*('⚙️ Parámetros'!$B$41-1),0)),"")</f>
        <v/>
      </c>
      <c r="O26" s="49" t="str">
        <f>IFERROR(IF(D26="","",SUM(G26:H26,I26,K26,L26:N26)*'⚙️ Parámetros'!$B$44),"")</f>
        <v/>
      </c>
    </row>
    <row r="27" spans="1:15" x14ac:dyDescent="0.25">
      <c r="A27" s="40" t="str">
        <f>IFERROR('📋 Registro Paradas'!A27,"")</f>
        <v/>
      </c>
      <c r="B27" s="41">
        <f>IFERROR('📋 Registro Paradas'!B27,"")</f>
        <v>0</v>
      </c>
      <c r="C27" s="42">
        <f>IFERROR('📋 Registro Paradas'!C27,"")</f>
        <v>0</v>
      </c>
      <c r="D27" s="43" t="str">
        <f>IFERROR('📋 Registro Paradas'!I27,"")</f>
        <v/>
      </c>
      <c r="E27" s="42">
        <f>IFERROR('📋 Registro Paradas'!E27,"")</f>
        <v>0</v>
      </c>
      <c r="F27" s="44" t="str">
        <f>IFERROR(IF(D27="","",D27*IFERROR(INDEX('⚙️ Parámetros'!$B$23:$B$28,MATCH(C27,'⚙️ Parámetros'!$A$23:$A$28,0)),0)),"")</f>
        <v/>
      </c>
      <c r="G27" s="45" t="str">
        <f>IFERROR(IF(F27="","",F27*IFERROR(INDEX('⚙️ Parámetros'!$E$23:$E$28,MATCH(C27,'⚙️ Parámetros'!$A$23:$A$28,0)),0)),"")</f>
        <v/>
      </c>
      <c r="H27" s="46" t="str">
        <f>IFERROR(IF(D27="","",IFERROR('📋 Registro Paradas'!M27,0)*'⚙️ Parámetros'!$B$32*D27),"")</f>
        <v/>
      </c>
      <c r="I27" s="46" t="str">
        <f>IFERROR(IF(D27="","",MIN(D27,4)*'⚙️ Parámetros'!$B$34+IF('📋 Registro Paradas'!N27="Sí",MIN(D27,8)*'⚙️ Parámetros'!$B$36,0)),"")</f>
        <v/>
      </c>
      <c r="J27" s="47" t="str">
        <f>IFERROR(IF(D27="","",D27*50*('⚙️ Parámetros'!$B$40-1)),"")</f>
        <v/>
      </c>
      <c r="K27" s="48" t="str">
        <f t="shared" si="0"/>
        <v/>
      </c>
      <c r="L27" s="46" t="str">
        <f>IFERROR(IF(D27="","",IF('📋 Registro Paradas'!O27="Sí",F27*'⚙️ Parámetros'!$B$43*IFERROR(INDEX('⚙️ Parámetros'!$E$23:$E$28,MATCH(C27,'⚙️ Parámetros'!$A$23:$A$28,0)),0),0)),"")</f>
        <v/>
      </c>
      <c r="M27" s="46" t="str">
        <f>IFERROR(IF(D27="","",IF(OR('📋 Registro Paradas'!P27="Sí",'📋 Registro Paradas'!P27="Sí — solo reproceso"),1*'⚙️ Parámetros'!$B$32*IFERROR('📋 Registro Paradas'!M27,1),0)),"")</f>
        <v/>
      </c>
      <c r="N27" s="45" t="str">
        <f>IFERROR(IF(D27="","",IF('📋 Registro Paradas'!N27="Sí",I27*('⚙️ Parámetros'!$B$41-1),0)),"")</f>
        <v/>
      </c>
      <c r="O27" s="49" t="str">
        <f>IFERROR(IF(D27="","",SUM(G27:H27,I27,K27,L27:N27)*'⚙️ Parámetros'!$B$44),"")</f>
        <v/>
      </c>
    </row>
    <row r="28" spans="1:15" x14ac:dyDescent="0.25">
      <c r="A28" s="40" t="str">
        <f>IFERROR('📋 Registro Paradas'!A28,"")</f>
        <v/>
      </c>
      <c r="B28" s="41">
        <f>IFERROR('📋 Registro Paradas'!B28,"")</f>
        <v>0</v>
      </c>
      <c r="C28" s="42">
        <f>IFERROR('📋 Registro Paradas'!C28,"")</f>
        <v>0</v>
      </c>
      <c r="D28" s="43" t="str">
        <f>IFERROR('📋 Registro Paradas'!I28,"")</f>
        <v/>
      </c>
      <c r="E28" s="42">
        <f>IFERROR('📋 Registro Paradas'!E28,"")</f>
        <v>0</v>
      </c>
      <c r="F28" s="44" t="str">
        <f>IFERROR(IF(D28="","",D28*IFERROR(INDEX('⚙️ Parámetros'!$B$23:$B$28,MATCH(C28,'⚙️ Parámetros'!$A$23:$A$28,0)),0)),"")</f>
        <v/>
      </c>
      <c r="G28" s="45" t="str">
        <f>IFERROR(IF(F28="","",F28*IFERROR(INDEX('⚙️ Parámetros'!$E$23:$E$28,MATCH(C28,'⚙️ Parámetros'!$A$23:$A$28,0)),0)),"")</f>
        <v/>
      </c>
      <c r="H28" s="46" t="str">
        <f>IFERROR(IF(D28="","",IFERROR('📋 Registro Paradas'!M28,0)*'⚙️ Parámetros'!$B$32*D28),"")</f>
        <v/>
      </c>
      <c r="I28" s="46" t="str">
        <f>IFERROR(IF(D28="","",MIN(D28,4)*'⚙️ Parámetros'!$B$34+IF('📋 Registro Paradas'!N28="Sí",MIN(D28,8)*'⚙️ Parámetros'!$B$36,0)),"")</f>
        <v/>
      </c>
      <c r="J28" s="47" t="str">
        <f>IFERROR(IF(D28="","",D28*50*('⚙️ Parámetros'!$B$40-1)),"")</f>
        <v/>
      </c>
      <c r="K28" s="48" t="str">
        <f t="shared" si="0"/>
        <v/>
      </c>
      <c r="L28" s="46" t="str">
        <f>IFERROR(IF(D28="","",IF('📋 Registro Paradas'!O28="Sí",F28*'⚙️ Parámetros'!$B$43*IFERROR(INDEX('⚙️ Parámetros'!$E$23:$E$28,MATCH(C28,'⚙️ Parámetros'!$A$23:$A$28,0)),0),0)),"")</f>
        <v/>
      </c>
      <c r="M28" s="46" t="str">
        <f>IFERROR(IF(D28="","",IF(OR('📋 Registro Paradas'!P28="Sí",'📋 Registro Paradas'!P28="Sí — solo reproceso"),1*'⚙️ Parámetros'!$B$32*IFERROR('📋 Registro Paradas'!M28,1),0)),"")</f>
        <v/>
      </c>
      <c r="N28" s="45" t="str">
        <f>IFERROR(IF(D28="","",IF('📋 Registro Paradas'!N28="Sí",I28*('⚙️ Parámetros'!$B$41-1),0)),"")</f>
        <v/>
      </c>
      <c r="O28" s="49" t="str">
        <f>IFERROR(IF(D28="","",SUM(G28:H28,I28,K28,L28:N28)*'⚙️ Parámetros'!$B$44),"")</f>
        <v/>
      </c>
    </row>
    <row r="29" spans="1:15" x14ac:dyDescent="0.25">
      <c r="A29" s="40" t="str">
        <f>IFERROR('📋 Registro Paradas'!A29,"")</f>
        <v/>
      </c>
      <c r="B29" s="41">
        <f>IFERROR('📋 Registro Paradas'!B29,"")</f>
        <v>0</v>
      </c>
      <c r="C29" s="42">
        <f>IFERROR('📋 Registro Paradas'!C29,"")</f>
        <v>0</v>
      </c>
      <c r="D29" s="43" t="str">
        <f>IFERROR('📋 Registro Paradas'!I29,"")</f>
        <v/>
      </c>
      <c r="E29" s="42">
        <f>IFERROR('📋 Registro Paradas'!E29,"")</f>
        <v>0</v>
      </c>
      <c r="F29" s="44" t="str">
        <f>IFERROR(IF(D29="","",D29*IFERROR(INDEX('⚙️ Parámetros'!$B$23:$B$28,MATCH(C29,'⚙️ Parámetros'!$A$23:$A$28,0)),0)),"")</f>
        <v/>
      </c>
      <c r="G29" s="45" t="str">
        <f>IFERROR(IF(F29="","",F29*IFERROR(INDEX('⚙️ Parámetros'!$E$23:$E$28,MATCH(C29,'⚙️ Parámetros'!$A$23:$A$28,0)),0)),"")</f>
        <v/>
      </c>
      <c r="H29" s="46" t="str">
        <f>IFERROR(IF(D29="","",IFERROR('📋 Registro Paradas'!M29,0)*'⚙️ Parámetros'!$B$32*D29),"")</f>
        <v/>
      </c>
      <c r="I29" s="46" t="str">
        <f>IFERROR(IF(D29="","",MIN(D29,4)*'⚙️ Parámetros'!$B$34+IF('📋 Registro Paradas'!N29="Sí",MIN(D29,8)*'⚙️ Parámetros'!$B$36,0)),"")</f>
        <v/>
      </c>
      <c r="J29" s="47" t="str">
        <f>IFERROR(IF(D29="","",D29*50*('⚙️ Parámetros'!$B$40-1)),"")</f>
        <v/>
      </c>
      <c r="K29" s="48" t="str">
        <f t="shared" si="0"/>
        <v/>
      </c>
      <c r="L29" s="46" t="str">
        <f>IFERROR(IF(D29="","",IF('📋 Registro Paradas'!O29="Sí",F29*'⚙️ Parámetros'!$B$43*IFERROR(INDEX('⚙️ Parámetros'!$E$23:$E$28,MATCH(C29,'⚙️ Parámetros'!$A$23:$A$28,0)),0),0)),"")</f>
        <v/>
      </c>
      <c r="M29" s="46" t="str">
        <f>IFERROR(IF(D29="","",IF(OR('📋 Registro Paradas'!P29="Sí",'📋 Registro Paradas'!P29="Sí — solo reproceso"),1*'⚙️ Parámetros'!$B$32*IFERROR('📋 Registro Paradas'!M29,1),0)),"")</f>
        <v/>
      </c>
      <c r="N29" s="45" t="str">
        <f>IFERROR(IF(D29="","",IF('📋 Registro Paradas'!N29="Sí",I29*('⚙️ Parámetros'!$B$41-1),0)),"")</f>
        <v/>
      </c>
      <c r="O29" s="49" t="str">
        <f>IFERROR(IF(D29="","",SUM(G29:H29,I29,K29,L29:N29)*'⚙️ Parámetros'!$B$44),"")</f>
        <v/>
      </c>
    </row>
    <row r="30" spans="1:15" x14ac:dyDescent="0.25">
      <c r="A30" s="40" t="str">
        <f>IFERROR('📋 Registro Paradas'!A30,"")</f>
        <v/>
      </c>
      <c r="B30" s="41">
        <f>IFERROR('📋 Registro Paradas'!B30,"")</f>
        <v>0</v>
      </c>
      <c r="C30" s="42">
        <f>IFERROR('📋 Registro Paradas'!C30,"")</f>
        <v>0</v>
      </c>
      <c r="D30" s="43" t="str">
        <f>IFERROR('📋 Registro Paradas'!I30,"")</f>
        <v/>
      </c>
      <c r="E30" s="42">
        <f>IFERROR('📋 Registro Paradas'!E30,"")</f>
        <v>0</v>
      </c>
      <c r="F30" s="44" t="str">
        <f>IFERROR(IF(D30="","",D30*IFERROR(INDEX('⚙️ Parámetros'!$B$23:$B$28,MATCH(C30,'⚙️ Parámetros'!$A$23:$A$28,0)),0)),"")</f>
        <v/>
      </c>
      <c r="G30" s="45" t="str">
        <f>IFERROR(IF(F30="","",F30*IFERROR(INDEX('⚙️ Parámetros'!$E$23:$E$28,MATCH(C30,'⚙️ Parámetros'!$A$23:$A$28,0)),0)),"")</f>
        <v/>
      </c>
      <c r="H30" s="46" t="str">
        <f>IFERROR(IF(D30="","",IFERROR('📋 Registro Paradas'!M30,0)*'⚙️ Parámetros'!$B$32*D30),"")</f>
        <v/>
      </c>
      <c r="I30" s="46" t="str">
        <f>IFERROR(IF(D30="","",MIN(D30,4)*'⚙️ Parámetros'!$B$34+IF('📋 Registro Paradas'!N30="Sí",MIN(D30,8)*'⚙️ Parámetros'!$B$36,0)),"")</f>
        <v/>
      </c>
      <c r="J30" s="47" t="str">
        <f>IFERROR(IF(D30="","",D30*50*('⚙️ Parámetros'!$B$40-1)),"")</f>
        <v/>
      </c>
      <c r="K30" s="48" t="str">
        <f t="shared" si="0"/>
        <v/>
      </c>
      <c r="L30" s="46" t="str">
        <f>IFERROR(IF(D30="","",IF('📋 Registro Paradas'!O30="Sí",F30*'⚙️ Parámetros'!$B$43*IFERROR(INDEX('⚙️ Parámetros'!$E$23:$E$28,MATCH(C30,'⚙️ Parámetros'!$A$23:$A$28,0)),0),0)),"")</f>
        <v/>
      </c>
      <c r="M30" s="46" t="str">
        <f>IFERROR(IF(D30="","",IF(OR('📋 Registro Paradas'!P30="Sí",'📋 Registro Paradas'!P30="Sí — solo reproceso"),1*'⚙️ Parámetros'!$B$32*IFERROR('📋 Registro Paradas'!M30,1),0)),"")</f>
        <v/>
      </c>
      <c r="N30" s="45" t="str">
        <f>IFERROR(IF(D30="","",IF('📋 Registro Paradas'!N30="Sí",I30*('⚙️ Parámetros'!$B$41-1),0)),"")</f>
        <v/>
      </c>
      <c r="O30" s="49" t="str">
        <f>IFERROR(IF(D30="","",SUM(G30:H30,I30,K30,L30:N30)*'⚙️ Parámetros'!$B$44),"")</f>
        <v/>
      </c>
    </row>
    <row r="31" spans="1:15" x14ac:dyDescent="0.25">
      <c r="A31" s="40" t="str">
        <f>IFERROR('📋 Registro Paradas'!A31,"")</f>
        <v/>
      </c>
      <c r="B31" s="41">
        <f>IFERROR('📋 Registro Paradas'!B31,"")</f>
        <v>0</v>
      </c>
      <c r="C31" s="42">
        <f>IFERROR('📋 Registro Paradas'!C31,"")</f>
        <v>0</v>
      </c>
      <c r="D31" s="43" t="str">
        <f>IFERROR('📋 Registro Paradas'!I31,"")</f>
        <v/>
      </c>
      <c r="E31" s="42">
        <f>IFERROR('📋 Registro Paradas'!E31,"")</f>
        <v>0</v>
      </c>
      <c r="F31" s="44" t="str">
        <f>IFERROR(IF(D31="","",D31*IFERROR(INDEX('⚙️ Parámetros'!$B$23:$B$28,MATCH(C31,'⚙️ Parámetros'!$A$23:$A$28,0)),0)),"")</f>
        <v/>
      </c>
      <c r="G31" s="45" t="str">
        <f>IFERROR(IF(F31="","",F31*IFERROR(INDEX('⚙️ Parámetros'!$E$23:$E$28,MATCH(C31,'⚙️ Parámetros'!$A$23:$A$28,0)),0)),"")</f>
        <v/>
      </c>
      <c r="H31" s="46" t="str">
        <f>IFERROR(IF(D31="","",IFERROR('📋 Registro Paradas'!M31,0)*'⚙️ Parámetros'!$B$32*D31),"")</f>
        <v/>
      </c>
      <c r="I31" s="46" t="str">
        <f>IFERROR(IF(D31="","",MIN(D31,4)*'⚙️ Parámetros'!$B$34+IF('📋 Registro Paradas'!N31="Sí",MIN(D31,8)*'⚙️ Parámetros'!$B$36,0)),"")</f>
        <v/>
      </c>
      <c r="J31" s="47" t="str">
        <f>IFERROR(IF(D31="","",D31*50*('⚙️ Parámetros'!$B$40-1)),"")</f>
        <v/>
      </c>
      <c r="K31" s="48" t="str">
        <f t="shared" si="0"/>
        <v/>
      </c>
      <c r="L31" s="46" t="str">
        <f>IFERROR(IF(D31="","",IF('📋 Registro Paradas'!O31="Sí",F31*'⚙️ Parámetros'!$B$43*IFERROR(INDEX('⚙️ Parámetros'!$E$23:$E$28,MATCH(C31,'⚙️ Parámetros'!$A$23:$A$28,0)),0),0)),"")</f>
        <v/>
      </c>
      <c r="M31" s="46" t="str">
        <f>IFERROR(IF(D31="","",IF(OR('📋 Registro Paradas'!P31="Sí",'📋 Registro Paradas'!P31="Sí — solo reproceso"),1*'⚙️ Parámetros'!$B$32*IFERROR('📋 Registro Paradas'!M31,1),0)),"")</f>
        <v/>
      </c>
      <c r="N31" s="45" t="str">
        <f>IFERROR(IF(D31="","",IF('📋 Registro Paradas'!N31="Sí",I31*('⚙️ Parámetros'!$B$41-1),0)),"")</f>
        <v/>
      </c>
      <c r="O31" s="49" t="str">
        <f>IFERROR(IF(D31="","",SUM(G31:H31,I31,K31,L31:N31)*'⚙️ Parámetros'!$B$44),"")</f>
        <v/>
      </c>
    </row>
    <row r="32" spans="1:15" x14ac:dyDescent="0.25">
      <c r="A32" s="40" t="str">
        <f>IFERROR('📋 Registro Paradas'!A32,"")</f>
        <v/>
      </c>
      <c r="B32" s="41">
        <f>IFERROR('📋 Registro Paradas'!B32,"")</f>
        <v>0</v>
      </c>
      <c r="C32" s="42">
        <f>IFERROR('📋 Registro Paradas'!C32,"")</f>
        <v>0</v>
      </c>
      <c r="D32" s="43" t="str">
        <f>IFERROR('📋 Registro Paradas'!I32,"")</f>
        <v/>
      </c>
      <c r="E32" s="42">
        <f>IFERROR('📋 Registro Paradas'!E32,"")</f>
        <v>0</v>
      </c>
      <c r="F32" s="44" t="str">
        <f>IFERROR(IF(D32="","",D32*IFERROR(INDEX('⚙️ Parámetros'!$B$23:$B$28,MATCH(C32,'⚙️ Parámetros'!$A$23:$A$28,0)),0)),"")</f>
        <v/>
      </c>
      <c r="G32" s="45" t="str">
        <f>IFERROR(IF(F32="","",F32*IFERROR(INDEX('⚙️ Parámetros'!$E$23:$E$28,MATCH(C32,'⚙️ Parámetros'!$A$23:$A$28,0)),0)),"")</f>
        <v/>
      </c>
      <c r="H32" s="46" t="str">
        <f>IFERROR(IF(D32="","",IFERROR('📋 Registro Paradas'!M32,0)*'⚙️ Parámetros'!$B$32*D32),"")</f>
        <v/>
      </c>
      <c r="I32" s="46" t="str">
        <f>IFERROR(IF(D32="","",MIN(D32,4)*'⚙️ Parámetros'!$B$34+IF('📋 Registro Paradas'!N32="Sí",MIN(D32,8)*'⚙️ Parámetros'!$B$36,0)),"")</f>
        <v/>
      </c>
      <c r="J32" s="47" t="str">
        <f>IFERROR(IF(D32="","",D32*50*('⚙️ Parámetros'!$B$40-1)),"")</f>
        <v/>
      </c>
      <c r="K32" s="48" t="str">
        <f t="shared" si="0"/>
        <v/>
      </c>
      <c r="L32" s="46" t="str">
        <f>IFERROR(IF(D32="","",IF('📋 Registro Paradas'!O32="Sí",F32*'⚙️ Parámetros'!$B$43*IFERROR(INDEX('⚙️ Parámetros'!$E$23:$E$28,MATCH(C32,'⚙️ Parámetros'!$A$23:$A$28,0)),0),0)),"")</f>
        <v/>
      </c>
      <c r="M32" s="46" t="str">
        <f>IFERROR(IF(D32="","",IF(OR('📋 Registro Paradas'!P32="Sí",'📋 Registro Paradas'!P32="Sí — solo reproceso"),1*'⚙️ Parámetros'!$B$32*IFERROR('📋 Registro Paradas'!M32,1),0)),"")</f>
        <v/>
      </c>
      <c r="N32" s="45" t="str">
        <f>IFERROR(IF(D32="","",IF('📋 Registro Paradas'!N32="Sí",I32*('⚙️ Parámetros'!$B$41-1),0)),"")</f>
        <v/>
      </c>
      <c r="O32" s="49" t="str">
        <f>IFERROR(IF(D32="","",SUM(G32:H32,I32,K32,L32:N32)*'⚙️ Parámetros'!$B$44),"")</f>
        <v/>
      </c>
    </row>
    <row r="33" spans="1:15" x14ac:dyDescent="0.25">
      <c r="A33" s="40" t="str">
        <f>IFERROR('📋 Registro Paradas'!A33,"")</f>
        <v/>
      </c>
      <c r="B33" s="41">
        <f>IFERROR('📋 Registro Paradas'!B33,"")</f>
        <v>0</v>
      </c>
      <c r="C33" s="42">
        <f>IFERROR('📋 Registro Paradas'!C33,"")</f>
        <v>0</v>
      </c>
      <c r="D33" s="43" t="str">
        <f>IFERROR('📋 Registro Paradas'!I33,"")</f>
        <v/>
      </c>
      <c r="E33" s="42">
        <f>IFERROR('📋 Registro Paradas'!E33,"")</f>
        <v>0</v>
      </c>
      <c r="F33" s="44" t="str">
        <f>IFERROR(IF(D33="","",D33*IFERROR(INDEX('⚙️ Parámetros'!$B$23:$B$28,MATCH(C33,'⚙️ Parámetros'!$A$23:$A$28,0)),0)),"")</f>
        <v/>
      </c>
      <c r="G33" s="45" t="str">
        <f>IFERROR(IF(F33="","",F33*IFERROR(INDEX('⚙️ Parámetros'!$E$23:$E$28,MATCH(C33,'⚙️ Parámetros'!$A$23:$A$28,0)),0)),"")</f>
        <v/>
      </c>
      <c r="H33" s="46" t="str">
        <f>IFERROR(IF(D33="","",IFERROR('📋 Registro Paradas'!M33,0)*'⚙️ Parámetros'!$B$32*D33),"")</f>
        <v/>
      </c>
      <c r="I33" s="46" t="str">
        <f>IFERROR(IF(D33="","",MIN(D33,4)*'⚙️ Parámetros'!$B$34+IF('📋 Registro Paradas'!N33="Sí",MIN(D33,8)*'⚙️ Parámetros'!$B$36,0)),"")</f>
        <v/>
      </c>
      <c r="J33" s="47" t="str">
        <f>IFERROR(IF(D33="","",D33*50*('⚙️ Parámetros'!$B$40-1)),"")</f>
        <v/>
      </c>
      <c r="K33" s="48" t="str">
        <f t="shared" si="0"/>
        <v/>
      </c>
      <c r="L33" s="46" t="str">
        <f>IFERROR(IF(D33="","",IF('📋 Registro Paradas'!O33="Sí",F33*'⚙️ Parámetros'!$B$43*IFERROR(INDEX('⚙️ Parámetros'!$E$23:$E$28,MATCH(C33,'⚙️ Parámetros'!$A$23:$A$28,0)),0),0)),"")</f>
        <v/>
      </c>
      <c r="M33" s="46" t="str">
        <f>IFERROR(IF(D33="","",IF(OR('📋 Registro Paradas'!P33="Sí",'📋 Registro Paradas'!P33="Sí — solo reproceso"),1*'⚙️ Parámetros'!$B$32*IFERROR('📋 Registro Paradas'!M33,1),0)),"")</f>
        <v/>
      </c>
      <c r="N33" s="45" t="str">
        <f>IFERROR(IF(D33="","",IF('📋 Registro Paradas'!N33="Sí",I33*('⚙️ Parámetros'!$B$41-1),0)),"")</f>
        <v/>
      </c>
      <c r="O33" s="49" t="str">
        <f>IFERROR(IF(D33="","",SUM(G33:H33,I33,K33,L33:N33)*'⚙️ Parámetros'!$B$44),"")</f>
        <v/>
      </c>
    </row>
    <row r="34" spans="1:15" x14ac:dyDescent="0.25">
      <c r="A34" s="40" t="str">
        <f>IFERROR('📋 Registro Paradas'!A34,"")</f>
        <v/>
      </c>
      <c r="B34" s="41">
        <f>IFERROR('📋 Registro Paradas'!B34,"")</f>
        <v>0</v>
      </c>
      <c r="C34" s="42">
        <f>IFERROR('📋 Registro Paradas'!C34,"")</f>
        <v>0</v>
      </c>
      <c r="D34" s="43" t="str">
        <f>IFERROR('📋 Registro Paradas'!I34,"")</f>
        <v/>
      </c>
      <c r="E34" s="42">
        <f>IFERROR('📋 Registro Paradas'!E34,"")</f>
        <v>0</v>
      </c>
      <c r="F34" s="44" t="str">
        <f>IFERROR(IF(D34="","",D34*IFERROR(INDEX('⚙️ Parámetros'!$B$23:$B$28,MATCH(C34,'⚙️ Parámetros'!$A$23:$A$28,0)),0)),"")</f>
        <v/>
      </c>
      <c r="G34" s="45" t="str">
        <f>IFERROR(IF(F34="","",F34*IFERROR(INDEX('⚙️ Parámetros'!$E$23:$E$28,MATCH(C34,'⚙️ Parámetros'!$A$23:$A$28,0)),0)),"")</f>
        <v/>
      </c>
      <c r="H34" s="46" t="str">
        <f>IFERROR(IF(D34="","",IFERROR('📋 Registro Paradas'!M34,0)*'⚙️ Parámetros'!$B$32*D34),"")</f>
        <v/>
      </c>
      <c r="I34" s="46" t="str">
        <f>IFERROR(IF(D34="","",MIN(D34,4)*'⚙️ Parámetros'!$B$34+IF('📋 Registro Paradas'!N34="Sí",MIN(D34,8)*'⚙️ Parámetros'!$B$36,0)),"")</f>
        <v/>
      </c>
      <c r="J34" s="47" t="str">
        <f>IFERROR(IF(D34="","",D34*50*('⚙️ Parámetros'!$B$40-1)),"")</f>
        <v/>
      </c>
      <c r="K34" s="48" t="str">
        <f t="shared" si="0"/>
        <v/>
      </c>
      <c r="L34" s="46" t="str">
        <f>IFERROR(IF(D34="","",IF('📋 Registro Paradas'!O34="Sí",F34*'⚙️ Parámetros'!$B$43*IFERROR(INDEX('⚙️ Parámetros'!$E$23:$E$28,MATCH(C34,'⚙️ Parámetros'!$A$23:$A$28,0)),0),0)),"")</f>
        <v/>
      </c>
      <c r="M34" s="46" t="str">
        <f>IFERROR(IF(D34="","",IF(OR('📋 Registro Paradas'!P34="Sí",'📋 Registro Paradas'!P34="Sí — solo reproceso"),1*'⚙️ Parámetros'!$B$32*IFERROR('📋 Registro Paradas'!M34,1),0)),"")</f>
        <v/>
      </c>
      <c r="N34" s="45" t="str">
        <f>IFERROR(IF(D34="","",IF('📋 Registro Paradas'!N34="Sí",I34*('⚙️ Parámetros'!$B$41-1),0)),"")</f>
        <v/>
      </c>
      <c r="O34" s="49" t="str">
        <f>IFERROR(IF(D34="","",SUM(G34:H34,I34,K34,L34:N34)*'⚙️ Parámetros'!$B$44),"")</f>
        <v/>
      </c>
    </row>
    <row r="35" spans="1:15" x14ac:dyDescent="0.25">
      <c r="A35" s="40" t="str">
        <f>IFERROR('📋 Registro Paradas'!A35,"")</f>
        <v/>
      </c>
      <c r="B35" s="41">
        <f>IFERROR('📋 Registro Paradas'!B35,"")</f>
        <v>0</v>
      </c>
      <c r="C35" s="42">
        <f>IFERROR('📋 Registro Paradas'!C35,"")</f>
        <v>0</v>
      </c>
      <c r="D35" s="43" t="str">
        <f>IFERROR('📋 Registro Paradas'!I35,"")</f>
        <v/>
      </c>
      <c r="E35" s="42">
        <f>IFERROR('📋 Registro Paradas'!E35,"")</f>
        <v>0</v>
      </c>
      <c r="F35" s="44" t="str">
        <f>IFERROR(IF(D35="","",D35*IFERROR(INDEX('⚙️ Parámetros'!$B$23:$B$28,MATCH(C35,'⚙️ Parámetros'!$A$23:$A$28,0)),0)),"")</f>
        <v/>
      </c>
      <c r="G35" s="45" t="str">
        <f>IFERROR(IF(F35="","",F35*IFERROR(INDEX('⚙️ Parámetros'!$E$23:$E$28,MATCH(C35,'⚙️ Parámetros'!$A$23:$A$28,0)),0)),"")</f>
        <v/>
      </c>
      <c r="H35" s="46" t="str">
        <f>IFERROR(IF(D35="","",IFERROR('📋 Registro Paradas'!M35,0)*'⚙️ Parámetros'!$B$32*D35),"")</f>
        <v/>
      </c>
      <c r="I35" s="46" t="str">
        <f>IFERROR(IF(D35="","",MIN(D35,4)*'⚙️ Parámetros'!$B$34+IF('📋 Registro Paradas'!N35="Sí",MIN(D35,8)*'⚙️ Parámetros'!$B$36,0)),"")</f>
        <v/>
      </c>
      <c r="J35" s="47" t="str">
        <f>IFERROR(IF(D35="","",D35*50*('⚙️ Parámetros'!$B$40-1)),"")</f>
        <v/>
      </c>
      <c r="K35" s="48" t="str">
        <f t="shared" si="0"/>
        <v/>
      </c>
      <c r="L35" s="46" t="str">
        <f>IFERROR(IF(D35="","",IF('📋 Registro Paradas'!O35="Sí",F35*'⚙️ Parámetros'!$B$43*IFERROR(INDEX('⚙️ Parámetros'!$E$23:$E$28,MATCH(C35,'⚙️ Parámetros'!$A$23:$A$28,0)),0),0)),"")</f>
        <v/>
      </c>
      <c r="M35" s="46" t="str">
        <f>IFERROR(IF(D35="","",IF(OR('📋 Registro Paradas'!P35="Sí",'📋 Registro Paradas'!P35="Sí — solo reproceso"),1*'⚙️ Parámetros'!$B$32*IFERROR('📋 Registro Paradas'!M35,1),0)),"")</f>
        <v/>
      </c>
      <c r="N35" s="45" t="str">
        <f>IFERROR(IF(D35="","",IF('📋 Registro Paradas'!N35="Sí",I35*('⚙️ Parámetros'!$B$41-1),0)),"")</f>
        <v/>
      </c>
      <c r="O35" s="49" t="str">
        <f>IFERROR(IF(D35="","",SUM(G35:H35,I35,K35,L35:N35)*'⚙️ Parámetros'!$B$44),"")</f>
        <v/>
      </c>
    </row>
    <row r="36" spans="1:15" x14ac:dyDescent="0.25">
      <c r="A36" s="40" t="str">
        <f>IFERROR('📋 Registro Paradas'!A36,"")</f>
        <v/>
      </c>
      <c r="B36" s="41">
        <f>IFERROR('📋 Registro Paradas'!B36,"")</f>
        <v>0</v>
      </c>
      <c r="C36" s="42">
        <f>IFERROR('📋 Registro Paradas'!C36,"")</f>
        <v>0</v>
      </c>
      <c r="D36" s="43" t="str">
        <f>IFERROR('📋 Registro Paradas'!I36,"")</f>
        <v/>
      </c>
      <c r="E36" s="42">
        <f>IFERROR('📋 Registro Paradas'!E36,"")</f>
        <v>0</v>
      </c>
      <c r="F36" s="44" t="str">
        <f>IFERROR(IF(D36="","",D36*IFERROR(INDEX('⚙️ Parámetros'!$B$23:$B$28,MATCH(C36,'⚙️ Parámetros'!$A$23:$A$28,0)),0)),"")</f>
        <v/>
      </c>
      <c r="G36" s="45" t="str">
        <f>IFERROR(IF(F36="","",F36*IFERROR(INDEX('⚙️ Parámetros'!$E$23:$E$28,MATCH(C36,'⚙️ Parámetros'!$A$23:$A$28,0)),0)),"")</f>
        <v/>
      </c>
      <c r="H36" s="46" t="str">
        <f>IFERROR(IF(D36="","",IFERROR('📋 Registro Paradas'!M36,0)*'⚙️ Parámetros'!$B$32*D36),"")</f>
        <v/>
      </c>
      <c r="I36" s="46" t="str">
        <f>IFERROR(IF(D36="","",MIN(D36,4)*'⚙️ Parámetros'!$B$34+IF('📋 Registro Paradas'!N36="Sí",MIN(D36,8)*'⚙️ Parámetros'!$B$36,0)),"")</f>
        <v/>
      </c>
      <c r="J36" s="47" t="str">
        <f>IFERROR(IF(D36="","",D36*50*('⚙️ Parámetros'!$B$40-1)),"")</f>
        <v/>
      </c>
      <c r="K36" s="48" t="str">
        <f t="shared" si="0"/>
        <v/>
      </c>
      <c r="L36" s="46" t="str">
        <f>IFERROR(IF(D36="","",IF('📋 Registro Paradas'!O36="Sí",F36*'⚙️ Parámetros'!$B$43*IFERROR(INDEX('⚙️ Parámetros'!$E$23:$E$28,MATCH(C36,'⚙️ Parámetros'!$A$23:$A$28,0)),0),0)),"")</f>
        <v/>
      </c>
      <c r="M36" s="46" t="str">
        <f>IFERROR(IF(D36="","",IF(OR('📋 Registro Paradas'!P36="Sí",'📋 Registro Paradas'!P36="Sí — solo reproceso"),1*'⚙️ Parámetros'!$B$32*IFERROR('📋 Registro Paradas'!M36,1),0)),"")</f>
        <v/>
      </c>
      <c r="N36" s="45" t="str">
        <f>IFERROR(IF(D36="","",IF('📋 Registro Paradas'!N36="Sí",I36*('⚙️ Parámetros'!$B$41-1),0)),"")</f>
        <v/>
      </c>
      <c r="O36" s="49" t="str">
        <f>IFERROR(IF(D36="","",SUM(G36:H36,I36,K36,L36:N36)*'⚙️ Parámetros'!$B$44),"")</f>
        <v/>
      </c>
    </row>
    <row r="37" spans="1:15" x14ac:dyDescent="0.25">
      <c r="A37" s="40" t="str">
        <f>IFERROR('📋 Registro Paradas'!A37,"")</f>
        <v/>
      </c>
      <c r="B37" s="41">
        <f>IFERROR('📋 Registro Paradas'!B37,"")</f>
        <v>0</v>
      </c>
      <c r="C37" s="42">
        <f>IFERROR('📋 Registro Paradas'!C37,"")</f>
        <v>0</v>
      </c>
      <c r="D37" s="43" t="str">
        <f>IFERROR('📋 Registro Paradas'!I37,"")</f>
        <v/>
      </c>
      <c r="E37" s="42">
        <f>IFERROR('📋 Registro Paradas'!E37,"")</f>
        <v>0</v>
      </c>
      <c r="F37" s="44" t="str">
        <f>IFERROR(IF(D37="","",D37*IFERROR(INDEX('⚙️ Parámetros'!$B$23:$B$28,MATCH(C37,'⚙️ Parámetros'!$A$23:$A$28,0)),0)),"")</f>
        <v/>
      </c>
      <c r="G37" s="45" t="str">
        <f>IFERROR(IF(F37="","",F37*IFERROR(INDEX('⚙️ Parámetros'!$E$23:$E$28,MATCH(C37,'⚙️ Parámetros'!$A$23:$A$28,0)),0)),"")</f>
        <v/>
      </c>
      <c r="H37" s="46" t="str">
        <f>IFERROR(IF(D37="","",IFERROR('📋 Registro Paradas'!M37,0)*'⚙️ Parámetros'!$B$32*D37),"")</f>
        <v/>
      </c>
      <c r="I37" s="46" t="str">
        <f>IFERROR(IF(D37="","",MIN(D37,4)*'⚙️ Parámetros'!$B$34+IF('📋 Registro Paradas'!N37="Sí",MIN(D37,8)*'⚙️ Parámetros'!$B$36,0)),"")</f>
        <v/>
      </c>
      <c r="J37" s="47" t="str">
        <f>IFERROR(IF(D37="","",D37*50*('⚙️ Parámetros'!$B$40-1)),"")</f>
        <v/>
      </c>
      <c r="K37" s="48" t="str">
        <f t="shared" si="0"/>
        <v/>
      </c>
      <c r="L37" s="46" t="str">
        <f>IFERROR(IF(D37="","",IF('📋 Registro Paradas'!O37="Sí",F37*'⚙️ Parámetros'!$B$43*IFERROR(INDEX('⚙️ Parámetros'!$E$23:$E$28,MATCH(C37,'⚙️ Parámetros'!$A$23:$A$28,0)),0),0)),"")</f>
        <v/>
      </c>
      <c r="M37" s="46" t="str">
        <f>IFERROR(IF(D37="","",IF(OR('📋 Registro Paradas'!P37="Sí",'📋 Registro Paradas'!P37="Sí — solo reproceso"),1*'⚙️ Parámetros'!$B$32*IFERROR('📋 Registro Paradas'!M37,1),0)),"")</f>
        <v/>
      </c>
      <c r="N37" s="45" t="str">
        <f>IFERROR(IF(D37="","",IF('📋 Registro Paradas'!N37="Sí",I37*('⚙️ Parámetros'!$B$41-1),0)),"")</f>
        <v/>
      </c>
      <c r="O37" s="49" t="str">
        <f>IFERROR(IF(D37="","",SUM(G37:H37,I37,K37,L37:N37)*'⚙️ Parámetros'!$B$44),"")</f>
        <v/>
      </c>
    </row>
    <row r="38" spans="1:15" x14ac:dyDescent="0.25">
      <c r="A38" s="40" t="str">
        <f>IFERROR('📋 Registro Paradas'!A38,"")</f>
        <v/>
      </c>
      <c r="B38" s="41">
        <f>IFERROR('📋 Registro Paradas'!B38,"")</f>
        <v>0</v>
      </c>
      <c r="C38" s="42">
        <f>IFERROR('📋 Registro Paradas'!C38,"")</f>
        <v>0</v>
      </c>
      <c r="D38" s="43" t="str">
        <f>IFERROR('📋 Registro Paradas'!I38,"")</f>
        <v/>
      </c>
      <c r="E38" s="42">
        <f>IFERROR('📋 Registro Paradas'!E38,"")</f>
        <v>0</v>
      </c>
      <c r="F38" s="44" t="str">
        <f>IFERROR(IF(D38="","",D38*IFERROR(INDEX('⚙️ Parámetros'!$B$23:$B$28,MATCH(C38,'⚙️ Parámetros'!$A$23:$A$28,0)),0)),"")</f>
        <v/>
      </c>
      <c r="G38" s="45" t="str">
        <f>IFERROR(IF(F38="","",F38*IFERROR(INDEX('⚙️ Parámetros'!$E$23:$E$28,MATCH(C38,'⚙️ Parámetros'!$A$23:$A$28,0)),0)),"")</f>
        <v/>
      </c>
      <c r="H38" s="46" t="str">
        <f>IFERROR(IF(D38="","",IFERROR('📋 Registro Paradas'!M38,0)*'⚙️ Parámetros'!$B$32*D38),"")</f>
        <v/>
      </c>
      <c r="I38" s="46" t="str">
        <f>IFERROR(IF(D38="","",MIN(D38,4)*'⚙️ Parámetros'!$B$34+IF('📋 Registro Paradas'!N38="Sí",MIN(D38,8)*'⚙️ Parámetros'!$B$36,0)),"")</f>
        <v/>
      </c>
      <c r="J38" s="47" t="str">
        <f>IFERROR(IF(D38="","",D38*50*('⚙️ Parámetros'!$B$40-1)),"")</f>
        <v/>
      </c>
      <c r="K38" s="48" t="str">
        <f t="shared" si="0"/>
        <v/>
      </c>
      <c r="L38" s="46" t="str">
        <f>IFERROR(IF(D38="","",IF('📋 Registro Paradas'!O38="Sí",F38*'⚙️ Parámetros'!$B$43*IFERROR(INDEX('⚙️ Parámetros'!$E$23:$E$28,MATCH(C38,'⚙️ Parámetros'!$A$23:$A$28,0)),0),0)),"")</f>
        <v/>
      </c>
      <c r="M38" s="46" t="str">
        <f>IFERROR(IF(D38="","",IF(OR('📋 Registro Paradas'!P38="Sí",'📋 Registro Paradas'!P38="Sí — solo reproceso"),1*'⚙️ Parámetros'!$B$32*IFERROR('📋 Registro Paradas'!M38,1),0)),"")</f>
        <v/>
      </c>
      <c r="N38" s="45" t="str">
        <f>IFERROR(IF(D38="","",IF('📋 Registro Paradas'!N38="Sí",I38*('⚙️ Parámetros'!$B$41-1),0)),"")</f>
        <v/>
      </c>
      <c r="O38" s="49" t="str">
        <f>IFERROR(IF(D38="","",SUM(G38:H38,I38,K38,L38:N38)*'⚙️ Parámetros'!$B$44),"")</f>
        <v/>
      </c>
    </row>
    <row r="39" spans="1:15" x14ac:dyDescent="0.25">
      <c r="A39" s="40" t="str">
        <f>IFERROR('📋 Registro Paradas'!A39,"")</f>
        <v/>
      </c>
      <c r="B39" s="41">
        <f>IFERROR('📋 Registro Paradas'!B39,"")</f>
        <v>0</v>
      </c>
      <c r="C39" s="42">
        <f>IFERROR('📋 Registro Paradas'!C39,"")</f>
        <v>0</v>
      </c>
      <c r="D39" s="43" t="str">
        <f>IFERROR('📋 Registro Paradas'!I39,"")</f>
        <v/>
      </c>
      <c r="E39" s="42">
        <f>IFERROR('📋 Registro Paradas'!E39,"")</f>
        <v>0</v>
      </c>
      <c r="F39" s="44" t="str">
        <f>IFERROR(IF(D39="","",D39*IFERROR(INDEX('⚙️ Parámetros'!$B$23:$B$28,MATCH(C39,'⚙️ Parámetros'!$A$23:$A$28,0)),0)),"")</f>
        <v/>
      </c>
      <c r="G39" s="45" t="str">
        <f>IFERROR(IF(F39="","",F39*IFERROR(INDEX('⚙️ Parámetros'!$E$23:$E$28,MATCH(C39,'⚙️ Parámetros'!$A$23:$A$28,0)),0)),"")</f>
        <v/>
      </c>
      <c r="H39" s="46" t="str">
        <f>IFERROR(IF(D39="","",IFERROR('📋 Registro Paradas'!M39,0)*'⚙️ Parámetros'!$B$32*D39),"")</f>
        <v/>
      </c>
      <c r="I39" s="46" t="str">
        <f>IFERROR(IF(D39="","",MIN(D39,4)*'⚙️ Parámetros'!$B$34+IF('📋 Registro Paradas'!N39="Sí",MIN(D39,8)*'⚙️ Parámetros'!$B$36,0)),"")</f>
        <v/>
      </c>
      <c r="J39" s="47" t="str">
        <f>IFERROR(IF(D39="","",D39*50*('⚙️ Parámetros'!$B$40-1)),"")</f>
        <v/>
      </c>
      <c r="K39" s="48" t="str">
        <f t="shared" si="0"/>
        <v/>
      </c>
      <c r="L39" s="46" t="str">
        <f>IFERROR(IF(D39="","",IF('📋 Registro Paradas'!O39="Sí",F39*'⚙️ Parámetros'!$B$43*IFERROR(INDEX('⚙️ Parámetros'!$E$23:$E$28,MATCH(C39,'⚙️ Parámetros'!$A$23:$A$28,0)),0),0)),"")</f>
        <v/>
      </c>
      <c r="M39" s="46" t="str">
        <f>IFERROR(IF(D39="","",IF(OR('📋 Registro Paradas'!P39="Sí",'📋 Registro Paradas'!P39="Sí — solo reproceso"),1*'⚙️ Parámetros'!$B$32*IFERROR('📋 Registro Paradas'!M39,1),0)),"")</f>
        <v/>
      </c>
      <c r="N39" s="45" t="str">
        <f>IFERROR(IF(D39="","",IF('📋 Registro Paradas'!N39="Sí",I39*('⚙️ Parámetros'!$B$41-1),0)),"")</f>
        <v/>
      </c>
      <c r="O39" s="49" t="str">
        <f>IFERROR(IF(D39="","",SUM(G39:H39,I39,K39,L39:N39)*'⚙️ Parámetros'!$B$44),"")</f>
        <v/>
      </c>
    </row>
    <row r="40" spans="1:15" x14ac:dyDescent="0.25">
      <c r="A40" s="40" t="str">
        <f>IFERROR('📋 Registro Paradas'!A40,"")</f>
        <v/>
      </c>
      <c r="B40" s="41">
        <f>IFERROR('📋 Registro Paradas'!B40,"")</f>
        <v>0</v>
      </c>
      <c r="C40" s="42">
        <f>IFERROR('📋 Registro Paradas'!C40,"")</f>
        <v>0</v>
      </c>
      <c r="D40" s="43" t="str">
        <f>IFERROR('📋 Registro Paradas'!I40,"")</f>
        <v/>
      </c>
      <c r="E40" s="42">
        <f>IFERROR('📋 Registro Paradas'!E40,"")</f>
        <v>0</v>
      </c>
      <c r="F40" s="44" t="str">
        <f>IFERROR(IF(D40="","",D40*IFERROR(INDEX('⚙️ Parámetros'!$B$23:$B$28,MATCH(C40,'⚙️ Parámetros'!$A$23:$A$28,0)),0)),"")</f>
        <v/>
      </c>
      <c r="G40" s="45" t="str">
        <f>IFERROR(IF(F40="","",F40*IFERROR(INDEX('⚙️ Parámetros'!$E$23:$E$28,MATCH(C40,'⚙️ Parámetros'!$A$23:$A$28,0)),0)),"")</f>
        <v/>
      </c>
      <c r="H40" s="46" t="str">
        <f>IFERROR(IF(D40="","",IFERROR('📋 Registro Paradas'!M40,0)*'⚙️ Parámetros'!$B$32*D40),"")</f>
        <v/>
      </c>
      <c r="I40" s="46" t="str">
        <f>IFERROR(IF(D40="","",MIN(D40,4)*'⚙️ Parámetros'!$B$34+IF('📋 Registro Paradas'!N40="Sí",MIN(D40,8)*'⚙️ Parámetros'!$B$36,0)),"")</f>
        <v/>
      </c>
      <c r="J40" s="47" t="str">
        <f>IFERROR(IF(D40="","",D40*50*('⚙️ Parámetros'!$B$40-1)),"")</f>
        <v/>
      </c>
      <c r="K40" s="48" t="str">
        <f t="shared" si="0"/>
        <v/>
      </c>
      <c r="L40" s="46" t="str">
        <f>IFERROR(IF(D40="","",IF('📋 Registro Paradas'!O40="Sí",F40*'⚙️ Parámetros'!$B$43*IFERROR(INDEX('⚙️ Parámetros'!$E$23:$E$28,MATCH(C40,'⚙️ Parámetros'!$A$23:$A$28,0)),0),0)),"")</f>
        <v/>
      </c>
      <c r="M40" s="46" t="str">
        <f>IFERROR(IF(D40="","",IF(OR('📋 Registro Paradas'!P40="Sí",'📋 Registro Paradas'!P40="Sí — solo reproceso"),1*'⚙️ Parámetros'!$B$32*IFERROR('📋 Registro Paradas'!M40,1),0)),"")</f>
        <v/>
      </c>
      <c r="N40" s="45" t="str">
        <f>IFERROR(IF(D40="","",IF('📋 Registro Paradas'!N40="Sí",I40*('⚙️ Parámetros'!$B$41-1),0)),"")</f>
        <v/>
      </c>
      <c r="O40" s="49" t="str">
        <f>IFERROR(IF(D40="","",SUM(G40:H40,I40,K40,L40:N40)*'⚙️ Parámetros'!$B$44),"")</f>
        <v/>
      </c>
    </row>
    <row r="41" spans="1:15" x14ac:dyDescent="0.25">
      <c r="A41" s="40" t="str">
        <f>IFERROR('📋 Registro Paradas'!A41,"")</f>
        <v/>
      </c>
      <c r="B41" s="41">
        <f>IFERROR('📋 Registro Paradas'!B41,"")</f>
        <v>0</v>
      </c>
      <c r="C41" s="42">
        <f>IFERROR('📋 Registro Paradas'!C41,"")</f>
        <v>0</v>
      </c>
      <c r="D41" s="43" t="str">
        <f>IFERROR('📋 Registro Paradas'!I41,"")</f>
        <v/>
      </c>
      <c r="E41" s="42">
        <f>IFERROR('📋 Registro Paradas'!E41,"")</f>
        <v>0</v>
      </c>
      <c r="F41" s="44" t="str">
        <f>IFERROR(IF(D41="","",D41*IFERROR(INDEX('⚙️ Parámetros'!$B$23:$B$28,MATCH(C41,'⚙️ Parámetros'!$A$23:$A$28,0)),0)),"")</f>
        <v/>
      </c>
      <c r="G41" s="45" t="str">
        <f>IFERROR(IF(F41="","",F41*IFERROR(INDEX('⚙️ Parámetros'!$E$23:$E$28,MATCH(C41,'⚙️ Parámetros'!$A$23:$A$28,0)),0)),"")</f>
        <v/>
      </c>
      <c r="H41" s="46" t="str">
        <f>IFERROR(IF(D41="","",IFERROR('📋 Registro Paradas'!M41,0)*'⚙️ Parámetros'!$B$32*D41),"")</f>
        <v/>
      </c>
      <c r="I41" s="46" t="str">
        <f>IFERROR(IF(D41="","",MIN(D41,4)*'⚙️ Parámetros'!$B$34+IF('📋 Registro Paradas'!N41="Sí",MIN(D41,8)*'⚙️ Parámetros'!$B$36,0)),"")</f>
        <v/>
      </c>
      <c r="J41" s="47" t="str">
        <f>IFERROR(IF(D41="","",D41*50*('⚙️ Parámetros'!$B$40-1)),"")</f>
        <v/>
      </c>
      <c r="K41" s="48" t="str">
        <f t="shared" si="0"/>
        <v/>
      </c>
      <c r="L41" s="46" t="str">
        <f>IFERROR(IF(D41="","",IF('📋 Registro Paradas'!O41="Sí",F41*'⚙️ Parámetros'!$B$43*IFERROR(INDEX('⚙️ Parámetros'!$E$23:$E$28,MATCH(C41,'⚙️ Parámetros'!$A$23:$A$28,0)),0),0)),"")</f>
        <v/>
      </c>
      <c r="M41" s="46" t="str">
        <f>IFERROR(IF(D41="","",IF(OR('📋 Registro Paradas'!P41="Sí",'📋 Registro Paradas'!P41="Sí — solo reproceso"),1*'⚙️ Parámetros'!$B$32*IFERROR('📋 Registro Paradas'!M41,1),0)),"")</f>
        <v/>
      </c>
      <c r="N41" s="45" t="str">
        <f>IFERROR(IF(D41="","",IF('📋 Registro Paradas'!N41="Sí",I41*('⚙️ Parámetros'!$B$41-1),0)),"")</f>
        <v/>
      </c>
      <c r="O41" s="49" t="str">
        <f>IFERROR(IF(D41="","",SUM(G41:H41,I41,K41,L41:N41)*'⚙️ Parámetros'!$B$44),"")</f>
        <v/>
      </c>
    </row>
    <row r="42" spans="1:15" x14ac:dyDescent="0.25">
      <c r="A42" s="40" t="str">
        <f>IFERROR('📋 Registro Paradas'!A42,"")</f>
        <v/>
      </c>
      <c r="B42" s="41">
        <f>IFERROR('📋 Registro Paradas'!B42,"")</f>
        <v>0</v>
      </c>
      <c r="C42" s="42">
        <f>IFERROR('📋 Registro Paradas'!C42,"")</f>
        <v>0</v>
      </c>
      <c r="D42" s="43" t="str">
        <f>IFERROR('📋 Registro Paradas'!I42,"")</f>
        <v/>
      </c>
      <c r="E42" s="42">
        <f>IFERROR('📋 Registro Paradas'!E42,"")</f>
        <v>0</v>
      </c>
      <c r="F42" s="44" t="str">
        <f>IFERROR(IF(D42="","",D42*IFERROR(INDEX('⚙️ Parámetros'!$B$23:$B$28,MATCH(C42,'⚙️ Parámetros'!$A$23:$A$28,0)),0)),"")</f>
        <v/>
      </c>
      <c r="G42" s="45" t="str">
        <f>IFERROR(IF(F42="","",F42*IFERROR(INDEX('⚙️ Parámetros'!$E$23:$E$28,MATCH(C42,'⚙️ Parámetros'!$A$23:$A$28,0)),0)),"")</f>
        <v/>
      </c>
      <c r="H42" s="46" t="str">
        <f>IFERROR(IF(D42="","",IFERROR('📋 Registro Paradas'!M42,0)*'⚙️ Parámetros'!$B$32*D42),"")</f>
        <v/>
      </c>
      <c r="I42" s="46" t="str">
        <f>IFERROR(IF(D42="","",MIN(D42,4)*'⚙️ Parámetros'!$B$34+IF('📋 Registro Paradas'!N42="Sí",MIN(D42,8)*'⚙️ Parámetros'!$B$36,0)),"")</f>
        <v/>
      </c>
      <c r="J42" s="47" t="str">
        <f>IFERROR(IF(D42="","",D42*50*('⚙️ Parámetros'!$B$40-1)),"")</f>
        <v/>
      </c>
      <c r="K42" s="48" t="str">
        <f t="shared" si="0"/>
        <v/>
      </c>
      <c r="L42" s="46" t="str">
        <f>IFERROR(IF(D42="","",IF('📋 Registro Paradas'!O42="Sí",F42*'⚙️ Parámetros'!$B$43*IFERROR(INDEX('⚙️ Parámetros'!$E$23:$E$28,MATCH(C42,'⚙️ Parámetros'!$A$23:$A$28,0)),0),0)),"")</f>
        <v/>
      </c>
      <c r="M42" s="46" t="str">
        <f>IFERROR(IF(D42="","",IF(OR('📋 Registro Paradas'!P42="Sí",'📋 Registro Paradas'!P42="Sí — solo reproceso"),1*'⚙️ Parámetros'!$B$32*IFERROR('📋 Registro Paradas'!M42,1),0)),"")</f>
        <v/>
      </c>
      <c r="N42" s="45" t="str">
        <f>IFERROR(IF(D42="","",IF('📋 Registro Paradas'!N42="Sí",I42*('⚙️ Parámetros'!$B$41-1),0)),"")</f>
        <v/>
      </c>
      <c r="O42" s="49" t="str">
        <f>IFERROR(IF(D42="","",SUM(G42:H42,I42,K42,L42:N42)*'⚙️ Parámetros'!$B$44),"")</f>
        <v/>
      </c>
    </row>
    <row r="43" spans="1:15" x14ac:dyDescent="0.25">
      <c r="A43" s="40" t="str">
        <f>IFERROR('📋 Registro Paradas'!A43,"")</f>
        <v/>
      </c>
      <c r="B43" s="41">
        <f>IFERROR('📋 Registro Paradas'!B43,"")</f>
        <v>0</v>
      </c>
      <c r="C43" s="42">
        <f>IFERROR('📋 Registro Paradas'!C43,"")</f>
        <v>0</v>
      </c>
      <c r="D43" s="43" t="str">
        <f>IFERROR('📋 Registro Paradas'!I43,"")</f>
        <v/>
      </c>
      <c r="E43" s="42">
        <f>IFERROR('📋 Registro Paradas'!E43,"")</f>
        <v>0</v>
      </c>
      <c r="F43" s="44" t="str">
        <f>IFERROR(IF(D43="","",D43*IFERROR(INDEX('⚙️ Parámetros'!$B$23:$B$28,MATCH(C43,'⚙️ Parámetros'!$A$23:$A$28,0)),0)),"")</f>
        <v/>
      </c>
      <c r="G43" s="45" t="str">
        <f>IFERROR(IF(F43="","",F43*IFERROR(INDEX('⚙️ Parámetros'!$E$23:$E$28,MATCH(C43,'⚙️ Parámetros'!$A$23:$A$28,0)),0)),"")</f>
        <v/>
      </c>
      <c r="H43" s="46" t="str">
        <f>IFERROR(IF(D43="","",IFERROR('📋 Registro Paradas'!M43,0)*'⚙️ Parámetros'!$B$32*D43),"")</f>
        <v/>
      </c>
      <c r="I43" s="46" t="str">
        <f>IFERROR(IF(D43="","",MIN(D43,4)*'⚙️ Parámetros'!$B$34+IF('📋 Registro Paradas'!N43="Sí",MIN(D43,8)*'⚙️ Parámetros'!$B$36,0)),"")</f>
        <v/>
      </c>
      <c r="J43" s="47" t="str">
        <f>IFERROR(IF(D43="","",D43*50*('⚙️ Parámetros'!$B$40-1)),"")</f>
        <v/>
      </c>
      <c r="K43" s="48" t="str">
        <f t="shared" si="0"/>
        <v/>
      </c>
      <c r="L43" s="46" t="str">
        <f>IFERROR(IF(D43="","",IF('📋 Registro Paradas'!O43="Sí",F43*'⚙️ Parámetros'!$B$43*IFERROR(INDEX('⚙️ Parámetros'!$E$23:$E$28,MATCH(C43,'⚙️ Parámetros'!$A$23:$A$28,0)),0),0)),"")</f>
        <v/>
      </c>
      <c r="M43" s="46" t="str">
        <f>IFERROR(IF(D43="","",IF(OR('📋 Registro Paradas'!P43="Sí",'📋 Registro Paradas'!P43="Sí — solo reproceso"),1*'⚙️ Parámetros'!$B$32*IFERROR('📋 Registro Paradas'!M43,1),0)),"")</f>
        <v/>
      </c>
      <c r="N43" s="45" t="str">
        <f>IFERROR(IF(D43="","",IF('📋 Registro Paradas'!N43="Sí",I43*('⚙️ Parámetros'!$B$41-1),0)),"")</f>
        <v/>
      </c>
      <c r="O43" s="49" t="str">
        <f>IFERROR(IF(D43="","",SUM(G43:H43,I43,K43,L43:N43)*'⚙️ Parámetros'!$B$44),"")</f>
        <v/>
      </c>
    </row>
    <row r="44" spans="1:15" x14ac:dyDescent="0.25">
      <c r="A44" s="40" t="str">
        <f>IFERROR('📋 Registro Paradas'!A44,"")</f>
        <v/>
      </c>
      <c r="B44" s="41">
        <f>IFERROR('📋 Registro Paradas'!B44,"")</f>
        <v>0</v>
      </c>
      <c r="C44" s="42">
        <f>IFERROR('📋 Registro Paradas'!C44,"")</f>
        <v>0</v>
      </c>
      <c r="D44" s="43" t="str">
        <f>IFERROR('📋 Registro Paradas'!I44,"")</f>
        <v/>
      </c>
      <c r="E44" s="42">
        <f>IFERROR('📋 Registro Paradas'!E44,"")</f>
        <v>0</v>
      </c>
      <c r="F44" s="44" t="str">
        <f>IFERROR(IF(D44="","",D44*IFERROR(INDEX('⚙️ Parámetros'!$B$23:$B$28,MATCH(C44,'⚙️ Parámetros'!$A$23:$A$28,0)),0)),"")</f>
        <v/>
      </c>
      <c r="G44" s="45" t="str">
        <f>IFERROR(IF(F44="","",F44*IFERROR(INDEX('⚙️ Parámetros'!$E$23:$E$28,MATCH(C44,'⚙️ Parámetros'!$A$23:$A$28,0)),0)),"")</f>
        <v/>
      </c>
      <c r="H44" s="46" t="str">
        <f>IFERROR(IF(D44="","",IFERROR('📋 Registro Paradas'!M44,0)*'⚙️ Parámetros'!$B$32*D44),"")</f>
        <v/>
      </c>
      <c r="I44" s="46" t="str">
        <f>IFERROR(IF(D44="","",MIN(D44,4)*'⚙️ Parámetros'!$B$34+IF('📋 Registro Paradas'!N44="Sí",MIN(D44,8)*'⚙️ Parámetros'!$B$36,0)),"")</f>
        <v/>
      </c>
      <c r="J44" s="47" t="str">
        <f>IFERROR(IF(D44="","",D44*50*('⚙️ Parámetros'!$B$40-1)),"")</f>
        <v/>
      </c>
      <c r="K44" s="48" t="str">
        <f t="shared" si="0"/>
        <v/>
      </c>
      <c r="L44" s="46" t="str">
        <f>IFERROR(IF(D44="","",IF('📋 Registro Paradas'!O44="Sí",F44*'⚙️ Parámetros'!$B$43*IFERROR(INDEX('⚙️ Parámetros'!$E$23:$E$28,MATCH(C44,'⚙️ Parámetros'!$A$23:$A$28,0)),0),0)),"")</f>
        <v/>
      </c>
      <c r="M44" s="46" t="str">
        <f>IFERROR(IF(D44="","",IF(OR('📋 Registro Paradas'!P44="Sí",'📋 Registro Paradas'!P44="Sí — solo reproceso"),1*'⚙️ Parámetros'!$B$32*IFERROR('📋 Registro Paradas'!M44,1),0)),"")</f>
        <v/>
      </c>
      <c r="N44" s="45" t="str">
        <f>IFERROR(IF(D44="","",IF('📋 Registro Paradas'!N44="Sí",I44*('⚙️ Parámetros'!$B$41-1),0)),"")</f>
        <v/>
      </c>
      <c r="O44" s="49" t="str">
        <f>IFERROR(IF(D44="","",SUM(G44:H44,I44,K44,L44:N44)*'⚙️ Parámetros'!$B$44),"")</f>
        <v/>
      </c>
    </row>
    <row r="45" spans="1:15" x14ac:dyDescent="0.25">
      <c r="A45" s="40" t="str">
        <f>IFERROR('📋 Registro Paradas'!A45,"")</f>
        <v/>
      </c>
      <c r="B45" s="41">
        <f>IFERROR('📋 Registro Paradas'!B45,"")</f>
        <v>0</v>
      </c>
      <c r="C45" s="42">
        <f>IFERROR('📋 Registro Paradas'!C45,"")</f>
        <v>0</v>
      </c>
      <c r="D45" s="43" t="str">
        <f>IFERROR('📋 Registro Paradas'!I45,"")</f>
        <v/>
      </c>
      <c r="E45" s="42">
        <f>IFERROR('📋 Registro Paradas'!E45,"")</f>
        <v>0</v>
      </c>
      <c r="F45" s="44" t="str">
        <f>IFERROR(IF(D45="","",D45*IFERROR(INDEX('⚙️ Parámetros'!$B$23:$B$28,MATCH(C45,'⚙️ Parámetros'!$A$23:$A$28,0)),0)),"")</f>
        <v/>
      </c>
      <c r="G45" s="45" t="str">
        <f>IFERROR(IF(F45="","",F45*IFERROR(INDEX('⚙️ Parámetros'!$E$23:$E$28,MATCH(C45,'⚙️ Parámetros'!$A$23:$A$28,0)),0)),"")</f>
        <v/>
      </c>
      <c r="H45" s="46" t="str">
        <f>IFERROR(IF(D45="","",IFERROR('📋 Registro Paradas'!M45,0)*'⚙️ Parámetros'!$B$32*D45),"")</f>
        <v/>
      </c>
      <c r="I45" s="46" t="str">
        <f>IFERROR(IF(D45="","",MIN(D45,4)*'⚙️ Parámetros'!$B$34+IF('📋 Registro Paradas'!N45="Sí",MIN(D45,8)*'⚙️ Parámetros'!$B$36,0)),"")</f>
        <v/>
      </c>
      <c r="J45" s="47" t="str">
        <f>IFERROR(IF(D45="","",D45*50*('⚙️ Parámetros'!$B$40-1)),"")</f>
        <v/>
      </c>
      <c r="K45" s="48" t="str">
        <f t="shared" si="0"/>
        <v/>
      </c>
      <c r="L45" s="46" t="str">
        <f>IFERROR(IF(D45="","",IF('📋 Registro Paradas'!O45="Sí",F45*'⚙️ Parámetros'!$B$43*IFERROR(INDEX('⚙️ Parámetros'!$E$23:$E$28,MATCH(C45,'⚙️ Parámetros'!$A$23:$A$28,0)),0),0)),"")</f>
        <v/>
      </c>
      <c r="M45" s="46" t="str">
        <f>IFERROR(IF(D45="","",IF(OR('📋 Registro Paradas'!P45="Sí",'📋 Registro Paradas'!P45="Sí — solo reproceso"),1*'⚙️ Parámetros'!$B$32*IFERROR('📋 Registro Paradas'!M45,1),0)),"")</f>
        <v/>
      </c>
      <c r="N45" s="45" t="str">
        <f>IFERROR(IF(D45="","",IF('📋 Registro Paradas'!N45="Sí",I45*('⚙️ Parámetros'!$B$41-1),0)),"")</f>
        <v/>
      </c>
      <c r="O45" s="49" t="str">
        <f>IFERROR(IF(D45="","",SUM(G45:H45,I45,K45,L45:N45)*'⚙️ Parámetros'!$B$44),"")</f>
        <v/>
      </c>
    </row>
    <row r="46" spans="1:15" x14ac:dyDescent="0.25">
      <c r="A46" s="40" t="str">
        <f>IFERROR('📋 Registro Paradas'!A46,"")</f>
        <v/>
      </c>
      <c r="B46" s="41">
        <f>IFERROR('📋 Registro Paradas'!B46,"")</f>
        <v>0</v>
      </c>
      <c r="C46" s="42">
        <f>IFERROR('📋 Registro Paradas'!C46,"")</f>
        <v>0</v>
      </c>
      <c r="D46" s="43" t="str">
        <f>IFERROR('📋 Registro Paradas'!I46,"")</f>
        <v/>
      </c>
      <c r="E46" s="42">
        <f>IFERROR('📋 Registro Paradas'!E46,"")</f>
        <v>0</v>
      </c>
      <c r="F46" s="44" t="str">
        <f>IFERROR(IF(D46="","",D46*IFERROR(INDEX('⚙️ Parámetros'!$B$23:$B$28,MATCH(C46,'⚙️ Parámetros'!$A$23:$A$28,0)),0)),"")</f>
        <v/>
      </c>
      <c r="G46" s="45" t="str">
        <f>IFERROR(IF(F46="","",F46*IFERROR(INDEX('⚙️ Parámetros'!$E$23:$E$28,MATCH(C46,'⚙️ Parámetros'!$A$23:$A$28,0)),0)),"")</f>
        <v/>
      </c>
      <c r="H46" s="46" t="str">
        <f>IFERROR(IF(D46="","",IFERROR('📋 Registro Paradas'!M46,0)*'⚙️ Parámetros'!$B$32*D46),"")</f>
        <v/>
      </c>
      <c r="I46" s="46" t="str">
        <f>IFERROR(IF(D46="","",MIN(D46,4)*'⚙️ Parámetros'!$B$34+IF('📋 Registro Paradas'!N46="Sí",MIN(D46,8)*'⚙️ Parámetros'!$B$36,0)),"")</f>
        <v/>
      </c>
      <c r="J46" s="47" t="str">
        <f>IFERROR(IF(D46="","",D46*50*('⚙️ Parámetros'!$B$40-1)),"")</f>
        <v/>
      </c>
      <c r="K46" s="48" t="str">
        <f t="shared" si="0"/>
        <v/>
      </c>
      <c r="L46" s="46" t="str">
        <f>IFERROR(IF(D46="","",IF('📋 Registro Paradas'!O46="Sí",F46*'⚙️ Parámetros'!$B$43*IFERROR(INDEX('⚙️ Parámetros'!$E$23:$E$28,MATCH(C46,'⚙️ Parámetros'!$A$23:$A$28,0)),0),0)),"")</f>
        <v/>
      </c>
      <c r="M46" s="46" t="str">
        <f>IFERROR(IF(D46="","",IF(OR('📋 Registro Paradas'!P46="Sí",'📋 Registro Paradas'!P46="Sí — solo reproceso"),1*'⚙️ Parámetros'!$B$32*IFERROR('📋 Registro Paradas'!M46,1),0)),"")</f>
        <v/>
      </c>
      <c r="N46" s="45" t="str">
        <f>IFERROR(IF(D46="","",IF('📋 Registro Paradas'!N46="Sí",I46*('⚙️ Parámetros'!$B$41-1),0)),"")</f>
        <v/>
      </c>
      <c r="O46" s="49" t="str">
        <f>IFERROR(IF(D46="","",SUM(G46:H46,I46,K46,L46:N46)*'⚙️ Parámetros'!$B$44),"")</f>
        <v/>
      </c>
    </row>
    <row r="47" spans="1:15" x14ac:dyDescent="0.25">
      <c r="A47" s="40" t="str">
        <f>IFERROR('📋 Registro Paradas'!A47,"")</f>
        <v/>
      </c>
      <c r="B47" s="41">
        <f>IFERROR('📋 Registro Paradas'!B47,"")</f>
        <v>0</v>
      </c>
      <c r="C47" s="42">
        <f>IFERROR('📋 Registro Paradas'!C47,"")</f>
        <v>0</v>
      </c>
      <c r="D47" s="43" t="str">
        <f>IFERROR('📋 Registro Paradas'!I47,"")</f>
        <v/>
      </c>
      <c r="E47" s="42">
        <f>IFERROR('📋 Registro Paradas'!E47,"")</f>
        <v>0</v>
      </c>
      <c r="F47" s="44" t="str">
        <f>IFERROR(IF(D47="","",D47*IFERROR(INDEX('⚙️ Parámetros'!$B$23:$B$28,MATCH(C47,'⚙️ Parámetros'!$A$23:$A$28,0)),0)),"")</f>
        <v/>
      </c>
      <c r="G47" s="45" t="str">
        <f>IFERROR(IF(F47="","",F47*IFERROR(INDEX('⚙️ Parámetros'!$E$23:$E$28,MATCH(C47,'⚙️ Parámetros'!$A$23:$A$28,0)),0)),"")</f>
        <v/>
      </c>
      <c r="H47" s="46" t="str">
        <f>IFERROR(IF(D47="","",IFERROR('📋 Registro Paradas'!M47,0)*'⚙️ Parámetros'!$B$32*D47),"")</f>
        <v/>
      </c>
      <c r="I47" s="46" t="str">
        <f>IFERROR(IF(D47="","",MIN(D47,4)*'⚙️ Parámetros'!$B$34+IF('📋 Registro Paradas'!N47="Sí",MIN(D47,8)*'⚙️ Parámetros'!$B$36,0)),"")</f>
        <v/>
      </c>
      <c r="J47" s="47" t="str">
        <f>IFERROR(IF(D47="","",D47*50*('⚙️ Parámetros'!$B$40-1)),"")</f>
        <v/>
      </c>
      <c r="K47" s="48" t="str">
        <f t="shared" si="0"/>
        <v/>
      </c>
      <c r="L47" s="46" t="str">
        <f>IFERROR(IF(D47="","",IF('📋 Registro Paradas'!O47="Sí",F47*'⚙️ Parámetros'!$B$43*IFERROR(INDEX('⚙️ Parámetros'!$E$23:$E$28,MATCH(C47,'⚙️ Parámetros'!$A$23:$A$28,0)),0),0)),"")</f>
        <v/>
      </c>
      <c r="M47" s="46" t="str">
        <f>IFERROR(IF(D47="","",IF(OR('📋 Registro Paradas'!P47="Sí",'📋 Registro Paradas'!P47="Sí — solo reproceso"),1*'⚙️ Parámetros'!$B$32*IFERROR('📋 Registro Paradas'!M47,1),0)),"")</f>
        <v/>
      </c>
      <c r="N47" s="45" t="str">
        <f>IFERROR(IF(D47="","",IF('📋 Registro Paradas'!N47="Sí",I47*('⚙️ Parámetros'!$B$41-1),0)),"")</f>
        <v/>
      </c>
      <c r="O47" s="49" t="str">
        <f>IFERROR(IF(D47="","",SUM(G47:H47,I47,K47,L47:N47)*'⚙️ Parámetros'!$B$44),"")</f>
        <v/>
      </c>
    </row>
    <row r="48" spans="1:15" x14ac:dyDescent="0.25">
      <c r="A48" s="40" t="str">
        <f>IFERROR('📋 Registro Paradas'!A48,"")</f>
        <v/>
      </c>
      <c r="B48" s="41">
        <f>IFERROR('📋 Registro Paradas'!B48,"")</f>
        <v>0</v>
      </c>
      <c r="C48" s="42">
        <f>IFERROR('📋 Registro Paradas'!C48,"")</f>
        <v>0</v>
      </c>
      <c r="D48" s="43" t="str">
        <f>IFERROR('📋 Registro Paradas'!I48,"")</f>
        <v/>
      </c>
      <c r="E48" s="42">
        <f>IFERROR('📋 Registro Paradas'!E48,"")</f>
        <v>0</v>
      </c>
      <c r="F48" s="44" t="str">
        <f>IFERROR(IF(D48="","",D48*IFERROR(INDEX('⚙️ Parámetros'!$B$23:$B$28,MATCH(C48,'⚙️ Parámetros'!$A$23:$A$28,0)),0)),"")</f>
        <v/>
      </c>
      <c r="G48" s="45" t="str">
        <f>IFERROR(IF(F48="","",F48*IFERROR(INDEX('⚙️ Parámetros'!$E$23:$E$28,MATCH(C48,'⚙️ Parámetros'!$A$23:$A$28,0)),0)),"")</f>
        <v/>
      </c>
      <c r="H48" s="46" t="str">
        <f>IFERROR(IF(D48="","",IFERROR('📋 Registro Paradas'!M48,0)*'⚙️ Parámetros'!$B$32*D48),"")</f>
        <v/>
      </c>
      <c r="I48" s="46" t="str">
        <f>IFERROR(IF(D48="","",MIN(D48,4)*'⚙️ Parámetros'!$B$34+IF('📋 Registro Paradas'!N48="Sí",MIN(D48,8)*'⚙️ Parámetros'!$B$36,0)),"")</f>
        <v/>
      </c>
      <c r="J48" s="47" t="str">
        <f>IFERROR(IF(D48="","",D48*50*('⚙️ Parámetros'!$B$40-1)),"")</f>
        <v/>
      </c>
      <c r="K48" s="48" t="str">
        <f t="shared" si="0"/>
        <v/>
      </c>
      <c r="L48" s="46" t="str">
        <f>IFERROR(IF(D48="","",IF('📋 Registro Paradas'!O48="Sí",F48*'⚙️ Parámetros'!$B$43*IFERROR(INDEX('⚙️ Parámetros'!$E$23:$E$28,MATCH(C48,'⚙️ Parámetros'!$A$23:$A$28,0)),0),0)),"")</f>
        <v/>
      </c>
      <c r="M48" s="46" t="str">
        <f>IFERROR(IF(D48="","",IF(OR('📋 Registro Paradas'!P48="Sí",'📋 Registro Paradas'!P48="Sí — solo reproceso"),1*'⚙️ Parámetros'!$B$32*IFERROR('📋 Registro Paradas'!M48,1),0)),"")</f>
        <v/>
      </c>
      <c r="N48" s="45" t="str">
        <f>IFERROR(IF(D48="","",IF('📋 Registro Paradas'!N48="Sí",I48*('⚙️ Parámetros'!$B$41-1),0)),"")</f>
        <v/>
      </c>
      <c r="O48" s="49" t="str">
        <f>IFERROR(IF(D48="","",SUM(G48:H48,I48,K48,L48:N48)*'⚙️ Parámetros'!$B$44),"")</f>
        <v/>
      </c>
    </row>
    <row r="49" spans="1:15" x14ac:dyDescent="0.25">
      <c r="A49" s="40" t="str">
        <f>IFERROR('📋 Registro Paradas'!A49,"")</f>
        <v/>
      </c>
      <c r="B49" s="41">
        <f>IFERROR('📋 Registro Paradas'!B49,"")</f>
        <v>0</v>
      </c>
      <c r="C49" s="42">
        <f>IFERROR('📋 Registro Paradas'!C49,"")</f>
        <v>0</v>
      </c>
      <c r="D49" s="43" t="str">
        <f>IFERROR('📋 Registro Paradas'!I49,"")</f>
        <v/>
      </c>
      <c r="E49" s="42">
        <f>IFERROR('📋 Registro Paradas'!E49,"")</f>
        <v>0</v>
      </c>
      <c r="F49" s="44" t="str">
        <f>IFERROR(IF(D49="","",D49*IFERROR(INDEX('⚙️ Parámetros'!$B$23:$B$28,MATCH(C49,'⚙️ Parámetros'!$A$23:$A$28,0)),0)),"")</f>
        <v/>
      </c>
      <c r="G49" s="45" t="str">
        <f>IFERROR(IF(F49="","",F49*IFERROR(INDEX('⚙️ Parámetros'!$E$23:$E$28,MATCH(C49,'⚙️ Parámetros'!$A$23:$A$28,0)),0)),"")</f>
        <v/>
      </c>
      <c r="H49" s="46" t="str">
        <f>IFERROR(IF(D49="","",IFERROR('📋 Registro Paradas'!M49,0)*'⚙️ Parámetros'!$B$32*D49),"")</f>
        <v/>
      </c>
      <c r="I49" s="46" t="str">
        <f>IFERROR(IF(D49="","",MIN(D49,4)*'⚙️ Parámetros'!$B$34+IF('📋 Registro Paradas'!N49="Sí",MIN(D49,8)*'⚙️ Parámetros'!$B$36,0)),"")</f>
        <v/>
      </c>
      <c r="J49" s="47" t="str">
        <f>IFERROR(IF(D49="","",D49*50*('⚙️ Parámetros'!$B$40-1)),"")</f>
        <v/>
      </c>
      <c r="K49" s="48" t="str">
        <f t="shared" si="0"/>
        <v/>
      </c>
      <c r="L49" s="46" t="str">
        <f>IFERROR(IF(D49="","",IF('📋 Registro Paradas'!O49="Sí",F49*'⚙️ Parámetros'!$B$43*IFERROR(INDEX('⚙️ Parámetros'!$E$23:$E$28,MATCH(C49,'⚙️ Parámetros'!$A$23:$A$28,0)),0),0)),"")</f>
        <v/>
      </c>
      <c r="M49" s="46" t="str">
        <f>IFERROR(IF(D49="","",IF(OR('📋 Registro Paradas'!P49="Sí",'📋 Registro Paradas'!P49="Sí — solo reproceso"),1*'⚙️ Parámetros'!$B$32*IFERROR('📋 Registro Paradas'!M49,1),0)),"")</f>
        <v/>
      </c>
      <c r="N49" s="45" t="str">
        <f>IFERROR(IF(D49="","",IF('📋 Registro Paradas'!N49="Sí",I49*('⚙️ Parámetros'!$B$41-1),0)),"")</f>
        <v/>
      </c>
      <c r="O49" s="49" t="str">
        <f>IFERROR(IF(D49="","",SUM(G49:H49,I49,K49,L49:N49)*'⚙️ Parámetros'!$B$44),"")</f>
        <v/>
      </c>
    </row>
    <row r="50" spans="1:15" x14ac:dyDescent="0.25">
      <c r="A50" s="40" t="str">
        <f>IFERROR('📋 Registro Paradas'!A50,"")</f>
        <v/>
      </c>
      <c r="B50" s="41">
        <f>IFERROR('📋 Registro Paradas'!B50,"")</f>
        <v>0</v>
      </c>
      <c r="C50" s="42">
        <f>IFERROR('📋 Registro Paradas'!C50,"")</f>
        <v>0</v>
      </c>
      <c r="D50" s="43" t="str">
        <f>IFERROR('📋 Registro Paradas'!I50,"")</f>
        <v/>
      </c>
      <c r="E50" s="42">
        <f>IFERROR('📋 Registro Paradas'!E50,"")</f>
        <v>0</v>
      </c>
      <c r="F50" s="44" t="str">
        <f>IFERROR(IF(D50="","",D50*IFERROR(INDEX('⚙️ Parámetros'!$B$23:$B$28,MATCH(C50,'⚙️ Parámetros'!$A$23:$A$28,0)),0)),"")</f>
        <v/>
      </c>
      <c r="G50" s="45" t="str">
        <f>IFERROR(IF(F50="","",F50*IFERROR(INDEX('⚙️ Parámetros'!$E$23:$E$28,MATCH(C50,'⚙️ Parámetros'!$A$23:$A$28,0)),0)),"")</f>
        <v/>
      </c>
      <c r="H50" s="46" t="str">
        <f>IFERROR(IF(D50="","",IFERROR('📋 Registro Paradas'!M50,0)*'⚙️ Parámetros'!$B$32*D50),"")</f>
        <v/>
      </c>
      <c r="I50" s="46" t="str">
        <f>IFERROR(IF(D50="","",MIN(D50,4)*'⚙️ Parámetros'!$B$34+IF('📋 Registro Paradas'!N50="Sí",MIN(D50,8)*'⚙️ Parámetros'!$B$36,0)),"")</f>
        <v/>
      </c>
      <c r="J50" s="47" t="str">
        <f>IFERROR(IF(D50="","",D50*50*('⚙️ Parámetros'!$B$40-1)),"")</f>
        <v/>
      </c>
      <c r="K50" s="48" t="str">
        <f t="shared" si="0"/>
        <v/>
      </c>
      <c r="L50" s="46" t="str">
        <f>IFERROR(IF(D50="","",IF('📋 Registro Paradas'!O50="Sí",F50*'⚙️ Parámetros'!$B$43*IFERROR(INDEX('⚙️ Parámetros'!$E$23:$E$28,MATCH(C50,'⚙️ Parámetros'!$A$23:$A$28,0)),0),0)),"")</f>
        <v/>
      </c>
      <c r="M50" s="46" t="str">
        <f>IFERROR(IF(D50="","",IF(OR('📋 Registro Paradas'!P50="Sí",'📋 Registro Paradas'!P50="Sí — solo reproceso"),1*'⚙️ Parámetros'!$B$32*IFERROR('📋 Registro Paradas'!M50,1),0)),"")</f>
        <v/>
      </c>
      <c r="N50" s="45" t="str">
        <f>IFERROR(IF(D50="","",IF('📋 Registro Paradas'!N50="Sí",I50*('⚙️ Parámetros'!$B$41-1),0)),"")</f>
        <v/>
      </c>
      <c r="O50" s="49" t="str">
        <f>IFERROR(IF(D50="","",SUM(G50:H50,I50,K50,L50:N50)*'⚙️ Parámetros'!$B$44),"")</f>
        <v/>
      </c>
    </row>
    <row r="51" spans="1:15" x14ac:dyDescent="0.25">
      <c r="A51" s="40" t="str">
        <f>IFERROR('📋 Registro Paradas'!A51,"")</f>
        <v/>
      </c>
      <c r="B51" s="41">
        <f>IFERROR('📋 Registro Paradas'!B51,"")</f>
        <v>0</v>
      </c>
      <c r="C51" s="42">
        <f>IFERROR('📋 Registro Paradas'!C51,"")</f>
        <v>0</v>
      </c>
      <c r="D51" s="43" t="str">
        <f>IFERROR('📋 Registro Paradas'!I51,"")</f>
        <v/>
      </c>
      <c r="E51" s="42">
        <f>IFERROR('📋 Registro Paradas'!E51,"")</f>
        <v>0</v>
      </c>
      <c r="F51" s="44" t="str">
        <f>IFERROR(IF(D51="","",D51*IFERROR(INDEX('⚙️ Parámetros'!$B$23:$B$28,MATCH(C51,'⚙️ Parámetros'!$A$23:$A$28,0)),0)),"")</f>
        <v/>
      </c>
      <c r="G51" s="45" t="str">
        <f>IFERROR(IF(F51="","",F51*IFERROR(INDEX('⚙️ Parámetros'!$E$23:$E$28,MATCH(C51,'⚙️ Parámetros'!$A$23:$A$28,0)),0)),"")</f>
        <v/>
      </c>
      <c r="H51" s="46" t="str">
        <f>IFERROR(IF(D51="","",IFERROR('📋 Registro Paradas'!M51,0)*'⚙️ Parámetros'!$B$32*D51),"")</f>
        <v/>
      </c>
      <c r="I51" s="46" t="str">
        <f>IFERROR(IF(D51="","",MIN(D51,4)*'⚙️ Parámetros'!$B$34+IF('📋 Registro Paradas'!N51="Sí",MIN(D51,8)*'⚙️ Parámetros'!$B$36,0)),"")</f>
        <v/>
      </c>
      <c r="J51" s="47" t="str">
        <f>IFERROR(IF(D51="","",D51*50*('⚙️ Parámetros'!$B$40-1)),"")</f>
        <v/>
      </c>
      <c r="K51" s="48" t="str">
        <f t="shared" si="0"/>
        <v/>
      </c>
      <c r="L51" s="46" t="str">
        <f>IFERROR(IF(D51="","",IF('📋 Registro Paradas'!O51="Sí",F51*'⚙️ Parámetros'!$B$43*IFERROR(INDEX('⚙️ Parámetros'!$E$23:$E$28,MATCH(C51,'⚙️ Parámetros'!$A$23:$A$28,0)),0),0)),"")</f>
        <v/>
      </c>
      <c r="M51" s="46" t="str">
        <f>IFERROR(IF(D51="","",IF(OR('📋 Registro Paradas'!P51="Sí",'📋 Registro Paradas'!P51="Sí — solo reproceso"),1*'⚙️ Parámetros'!$B$32*IFERROR('📋 Registro Paradas'!M51,1),0)),"")</f>
        <v/>
      </c>
      <c r="N51" s="45" t="str">
        <f>IFERROR(IF(D51="","",IF('📋 Registro Paradas'!N51="Sí",I51*('⚙️ Parámetros'!$B$41-1),0)),"")</f>
        <v/>
      </c>
      <c r="O51" s="49" t="str">
        <f>IFERROR(IF(D51="","",SUM(G51:H51,I51,K51,L51:N51)*'⚙️ Parámetros'!$B$44),"")</f>
        <v/>
      </c>
    </row>
    <row r="52" spans="1:15" x14ac:dyDescent="0.25">
      <c r="A52" s="40" t="str">
        <f>IFERROR('📋 Registro Paradas'!A52,"")</f>
        <v/>
      </c>
      <c r="B52" s="41">
        <f>IFERROR('📋 Registro Paradas'!B52,"")</f>
        <v>0</v>
      </c>
      <c r="C52" s="42">
        <f>IFERROR('📋 Registro Paradas'!C52,"")</f>
        <v>0</v>
      </c>
      <c r="D52" s="43" t="str">
        <f>IFERROR('📋 Registro Paradas'!I52,"")</f>
        <v/>
      </c>
      <c r="E52" s="42">
        <f>IFERROR('📋 Registro Paradas'!E52,"")</f>
        <v>0</v>
      </c>
      <c r="F52" s="44" t="str">
        <f>IFERROR(IF(D52="","",D52*IFERROR(INDEX('⚙️ Parámetros'!$B$23:$B$28,MATCH(C52,'⚙️ Parámetros'!$A$23:$A$28,0)),0)),"")</f>
        <v/>
      </c>
      <c r="G52" s="45" t="str">
        <f>IFERROR(IF(F52="","",F52*IFERROR(INDEX('⚙️ Parámetros'!$E$23:$E$28,MATCH(C52,'⚙️ Parámetros'!$A$23:$A$28,0)),0)),"")</f>
        <v/>
      </c>
      <c r="H52" s="46" t="str">
        <f>IFERROR(IF(D52="","",IFERROR('📋 Registro Paradas'!M52,0)*'⚙️ Parámetros'!$B$32*D52),"")</f>
        <v/>
      </c>
      <c r="I52" s="46" t="str">
        <f>IFERROR(IF(D52="","",MIN(D52,4)*'⚙️ Parámetros'!$B$34+IF('📋 Registro Paradas'!N52="Sí",MIN(D52,8)*'⚙️ Parámetros'!$B$36,0)),"")</f>
        <v/>
      </c>
      <c r="J52" s="47" t="str">
        <f>IFERROR(IF(D52="","",D52*50*('⚙️ Parámetros'!$B$40-1)),"")</f>
        <v/>
      </c>
      <c r="K52" s="48" t="str">
        <f t="shared" si="0"/>
        <v/>
      </c>
      <c r="L52" s="46" t="str">
        <f>IFERROR(IF(D52="","",IF('📋 Registro Paradas'!O52="Sí",F52*'⚙️ Parámetros'!$B$43*IFERROR(INDEX('⚙️ Parámetros'!$E$23:$E$28,MATCH(C52,'⚙️ Parámetros'!$A$23:$A$28,0)),0),0)),"")</f>
        <v/>
      </c>
      <c r="M52" s="46" t="str">
        <f>IFERROR(IF(D52="","",IF(OR('📋 Registro Paradas'!P52="Sí",'📋 Registro Paradas'!P52="Sí — solo reproceso"),1*'⚙️ Parámetros'!$B$32*IFERROR('📋 Registro Paradas'!M52,1),0)),"")</f>
        <v/>
      </c>
      <c r="N52" s="45" t="str">
        <f>IFERROR(IF(D52="","",IF('📋 Registro Paradas'!N52="Sí",I52*('⚙️ Parámetros'!$B$41-1),0)),"")</f>
        <v/>
      </c>
      <c r="O52" s="49" t="str">
        <f>IFERROR(IF(D52="","",SUM(G52:H52,I52,K52,L52:N52)*'⚙️ Parámetros'!$B$44),"")</f>
        <v/>
      </c>
    </row>
    <row r="53" spans="1:15" x14ac:dyDescent="0.25">
      <c r="A53" s="40" t="str">
        <f>IFERROR('📋 Registro Paradas'!A53,"")</f>
        <v/>
      </c>
      <c r="B53" s="41">
        <f>IFERROR('📋 Registro Paradas'!B53,"")</f>
        <v>0</v>
      </c>
      <c r="C53" s="42">
        <f>IFERROR('📋 Registro Paradas'!C53,"")</f>
        <v>0</v>
      </c>
      <c r="D53" s="43" t="str">
        <f>IFERROR('📋 Registro Paradas'!I53,"")</f>
        <v/>
      </c>
      <c r="E53" s="42">
        <f>IFERROR('📋 Registro Paradas'!E53,"")</f>
        <v>0</v>
      </c>
      <c r="F53" s="44" t="str">
        <f>IFERROR(IF(D53="","",D53*IFERROR(INDEX('⚙️ Parámetros'!$B$23:$B$28,MATCH(C53,'⚙️ Parámetros'!$A$23:$A$28,0)),0)),"")</f>
        <v/>
      </c>
      <c r="G53" s="45" t="str">
        <f>IFERROR(IF(F53="","",F53*IFERROR(INDEX('⚙️ Parámetros'!$E$23:$E$28,MATCH(C53,'⚙️ Parámetros'!$A$23:$A$28,0)),0)),"")</f>
        <v/>
      </c>
      <c r="H53" s="46" t="str">
        <f>IFERROR(IF(D53="","",IFERROR('📋 Registro Paradas'!M53,0)*'⚙️ Parámetros'!$B$32*D53),"")</f>
        <v/>
      </c>
      <c r="I53" s="46" t="str">
        <f>IFERROR(IF(D53="","",MIN(D53,4)*'⚙️ Parámetros'!$B$34+IF('📋 Registro Paradas'!N53="Sí",MIN(D53,8)*'⚙️ Parámetros'!$B$36,0)),"")</f>
        <v/>
      </c>
      <c r="J53" s="47" t="str">
        <f>IFERROR(IF(D53="","",D53*50*('⚙️ Parámetros'!$B$40-1)),"")</f>
        <v/>
      </c>
      <c r="K53" s="48" t="str">
        <f t="shared" si="0"/>
        <v/>
      </c>
      <c r="L53" s="46" t="str">
        <f>IFERROR(IF(D53="","",IF('📋 Registro Paradas'!O53="Sí",F53*'⚙️ Parámetros'!$B$43*IFERROR(INDEX('⚙️ Parámetros'!$E$23:$E$28,MATCH(C53,'⚙️ Parámetros'!$A$23:$A$28,0)),0),0)),"")</f>
        <v/>
      </c>
      <c r="M53" s="46" t="str">
        <f>IFERROR(IF(D53="","",IF(OR('📋 Registro Paradas'!P53="Sí",'📋 Registro Paradas'!P53="Sí — solo reproceso"),1*'⚙️ Parámetros'!$B$32*IFERROR('📋 Registro Paradas'!M53,1),0)),"")</f>
        <v/>
      </c>
      <c r="N53" s="45" t="str">
        <f>IFERROR(IF(D53="","",IF('📋 Registro Paradas'!N53="Sí",I53*('⚙️ Parámetros'!$B$41-1),0)),"")</f>
        <v/>
      </c>
      <c r="O53" s="49" t="str">
        <f>IFERROR(IF(D53="","",SUM(G53:H53,I53,K53,L53:N53)*'⚙️ Parámetros'!$B$44),"")</f>
        <v/>
      </c>
    </row>
    <row r="54" spans="1:15" x14ac:dyDescent="0.25">
      <c r="A54" s="40" t="str">
        <f>IFERROR('📋 Registro Paradas'!A54,"")</f>
        <v/>
      </c>
      <c r="B54" s="41">
        <f>IFERROR('📋 Registro Paradas'!B54,"")</f>
        <v>0</v>
      </c>
      <c r="C54" s="42">
        <f>IFERROR('📋 Registro Paradas'!C54,"")</f>
        <v>0</v>
      </c>
      <c r="D54" s="43" t="str">
        <f>IFERROR('📋 Registro Paradas'!I54,"")</f>
        <v/>
      </c>
      <c r="E54" s="42">
        <f>IFERROR('📋 Registro Paradas'!E54,"")</f>
        <v>0</v>
      </c>
      <c r="F54" s="44" t="str">
        <f>IFERROR(IF(D54="","",D54*IFERROR(INDEX('⚙️ Parámetros'!$B$23:$B$28,MATCH(C54,'⚙️ Parámetros'!$A$23:$A$28,0)),0)),"")</f>
        <v/>
      </c>
      <c r="G54" s="45" t="str">
        <f>IFERROR(IF(F54="","",F54*IFERROR(INDEX('⚙️ Parámetros'!$E$23:$E$28,MATCH(C54,'⚙️ Parámetros'!$A$23:$A$28,0)),0)),"")</f>
        <v/>
      </c>
      <c r="H54" s="46" t="str">
        <f>IFERROR(IF(D54="","",IFERROR('📋 Registro Paradas'!M54,0)*'⚙️ Parámetros'!$B$32*D54),"")</f>
        <v/>
      </c>
      <c r="I54" s="46" t="str">
        <f>IFERROR(IF(D54="","",MIN(D54,4)*'⚙️ Parámetros'!$B$34+IF('📋 Registro Paradas'!N54="Sí",MIN(D54,8)*'⚙️ Parámetros'!$B$36,0)),"")</f>
        <v/>
      </c>
      <c r="J54" s="47" t="str">
        <f>IFERROR(IF(D54="","",D54*50*('⚙️ Parámetros'!$B$40-1)),"")</f>
        <v/>
      </c>
      <c r="K54" s="48" t="str">
        <f t="shared" si="0"/>
        <v/>
      </c>
      <c r="L54" s="46" t="str">
        <f>IFERROR(IF(D54="","",IF('📋 Registro Paradas'!O54="Sí",F54*'⚙️ Parámetros'!$B$43*IFERROR(INDEX('⚙️ Parámetros'!$E$23:$E$28,MATCH(C54,'⚙️ Parámetros'!$A$23:$A$28,0)),0),0)),"")</f>
        <v/>
      </c>
      <c r="M54" s="46" t="str">
        <f>IFERROR(IF(D54="","",IF(OR('📋 Registro Paradas'!P54="Sí",'📋 Registro Paradas'!P54="Sí — solo reproceso"),1*'⚙️ Parámetros'!$B$32*IFERROR('📋 Registro Paradas'!M54,1),0)),"")</f>
        <v/>
      </c>
      <c r="N54" s="45" t="str">
        <f>IFERROR(IF(D54="","",IF('📋 Registro Paradas'!N54="Sí",I54*('⚙️ Parámetros'!$B$41-1),0)),"")</f>
        <v/>
      </c>
      <c r="O54" s="49" t="str">
        <f>IFERROR(IF(D54="","",SUM(G54:H54,I54,K54,L54:N54)*'⚙️ Parámetros'!$B$44),"")</f>
        <v/>
      </c>
    </row>
    <row r="55" spans="1:15" x14ac:dyDescent="0.25">
      <c r="A55" s="40" t="str">
        <f>IFERROR('📋 Registro Paradas'!A55,"")</f>
        <v/>
      </c>
      <c r="B55" s="41">
        <f>IFERROR('📋 Registro Paradas'!B55,"")</f>
        <v>0</v>
      </c>
      <c r="C55" s="42">
        <f>IFERROR('📋 Registro Paradas'!C55,"")</f>
        <v>0</v>
      </c>
      <c r="D55" s="43" t="str">
        <f>IFERROR('📋 Registro Paradas'!I55,"")</f>
        <v/>
      </c>
      <c r="E55" s="42">
        <f>IFERROR('📋 Registro Paradas'!E55,"")</f>
        <v>0</v>
      </c>
      <c r="F55" s="44" t="str">
        <f>IFERROR(IF(D55="","",D55*IFERROR(INDEX('⚙️ Parámetros'!$B$23:$B$28,MATCH(C55,'⚙️ Parámetros'!$A$23:$A$28,0)),0)),"")</f>
        <v/>
      </c>
      <c r="G55" s="45" t="str">
        <f>IFERROR(IF(F55="","",F55*IFERROR(INDEX('⚙️ Parámetros'!$E$23:$E$28,MATCH(C55,'⚙️ Parámetros'!$A$23:$A$28,0)),0)),"")</f>
        <v/>
      </c>
      <c r="H55" s="46" t="str">
        <f>IFERROR(IF(D55="","",IFERROR('📋 Registro Paradas'!M55,0)*'⚙️ Parámetros'!$B$32*D55),"")</f>
        <v/>
      </c>
      <c r="I55" s="46" t="str">
        <f>IFERROR(IF(D55="","",MIN(D55,4)*'⚙️ Parámetros'!$B$34+IF('📋 Registro Paradas'!N55="Sí",MIN(D55,8)*'⚙️ Parámetros'!$B$36,0)),"")</f>
        <v/>
      </c>
      <c r="J55" s="47" t="str">
        <f>IFERROR(IF(D55="","",D55*50*('⚙️ Parámetros'!$B$40-1)),"")</f>
        <v/>
      </c>
      <c r="K55" s="48" t="str">
        <f t="shared" si="0"/>
        <v/>
      </c>
      <c r="L55" s="46" t="str">
        <f>IFERROR(IF(D55="","",IF('📋 Registro Paradas'!O55="Sí",F55*'⚙️ Parámetros'!$B$43*IFERROR(INDEX('⚙️ Parámetros'!$E$23:$E$28,MATCH(C55,'⚙️ Parámetros'!$A$23:$A$28,0)),0),0)),"")</f>
        <v/>
      </c>
      <c r="M55" s="46" t="str">
        <f>IFERROR(IF(D55="","",IF(OR('📋 Registro Paradas'!P55="Sí",'📋 Registro Paradas'!P55="Sí — solo reproceso"),1*'⚙️ Parámetros'!$B$32*IFERROR('📋 Registro Paradas'!M55,1),0)),"")</f>
        <v/>
      </c>
      <c r="N55" s="45" t="str">
        <f>IFERROR(IF(D55="","",IF('📋 Registro Paradas'!N55="Sí",I55*('⚙️ Parámetros'!$B$41-1),0)),"")</f>
        <v/>
      </c>
      <c r="O55" s="49" t="str">
        <f>IFERROR(IF(D55="","",SUM(G55:H55,I55,K55,L55:N55)*'⚙️ Parámetros'!$B$44),"")</f>
        <v/>
      </c>
    </row>
    <row r="56" spans="1:15" x14ac:dyDescent="0.25">
      <c r="A56" s="40" t="str">
        <f>IFERROR('📋 Registro Paradas'!A56,"")</f>
        <v/>
      </c>
      <c r="B56" s="41">
        <f>IFERROR('📋 Registro Paradas'!B56,"")</f>
        <v>0</v>
      </c>
      <c r="C56" s="42">
        <f>IFERROR('📋 Registro Paradas'!C56,"")</f>
        <v>0</v>
      </c>
      <c r="D56" s="43" t="str">
        <f>IFERROR('📋 Registro Paradas'!I56,"")</f>
        <v/>
      </c>
      <c r="E56" s="42">
        <f>IFERROR('📋 Registro Paradas'!E56,"")</f>
        <v>0</v>
      </c>
      <c r="F56" s="44" t="str">
        <f>IFERROR(IF(D56="","",D56*IFERROR(INDEX('⚙️ Parámetros'!$B$23:$B$28,MATCH(C56,'⚙️ Parámetros'!$A$23:$A$28,0)),0)),"")</f>
        <v/>
      </c>
      <c r="G56" s="45" t="str">
        <f>IFERROR(IF(F56="","",F56*IFERROR(INDEX('⚙️ Parámetros'!$E$23:$E$28,MATCH(C56,'⚙️ Parámetros'!$A$23:$A$28,0)),0)),"")</f>
        <v/>
      </c>
      <c r="H56" s="46" t="str">
        <f>IFERROR(IF(D56="","",IFERROR('📋 Registro Paradas'!M56,0)*'⚙️ Parámetros'!$B$32*D56),"")</f>
        <v/>
      </c>
      <c r="I56" s="46" t="str">
        <f>IFERROR(IF(D56="","",MIN(D56,4)*'⚙️ Parámetros'!$B$34+IF('📋 Registro Paradas'!N56="Sí",MIN(D56,8)*'⚙️ Parámetros'!$B$36,0)),"")</f>
        <v/>
      </c>
      <c r="J56" s="47" t="str">
        <f>IFERROR(IF(D56="","",D56*50*('⚙️ Parámetros'!$B$40-1)),"")</f>
        <v/>
      </c>
      <c r="K56" s="48" t="str">
        <f t="shared" si="0"/>
        <v/>
      </c>
      <c r="L56" s="46" t="str">
        <f>IFERROR(IF(D56="","",IF('📋 Registro Paradas'!O56="Sí",F56*'⚙️ Parámetros'!$B$43*IFERROR(INDEX('⚙️ Parámetros'!$E$23:$E$28,MATCH(C56,'⚙️ Parámetros'!$A$23:$A$28,0)),0),0)),"")</f>
        <v/>
      </c>
      <c r="M56" s="46" t="str">
        <f>IFERROR(IF(D56="","",IF(OR('📋 Registro Paradas'!P56="Sí",'📋 Registro Paradas'!P56="Sí — solo reproceso"),1*'⚙️ Parámetros'!$B$32*IFERROR('📋 Registro Paradas'!M56,1),0)),"")</f>
        <v/>
      </c>
      <c r="N56" s="45" t="str">
        <f>IFERROR(IF(D56="","",IF('📋 Registro Paradas'!N56="Sí",I56*('⚙️ Parámetros'!$B$41-1),0)),"")</f>
        <v/>
      </c>
      <c r="O56" s="49" t="str">
        <f>IFERROR(IF(D56="","",SUM(G56:H56,I56,K56,L56:N56)*'⚙️ Parámetros'!$B$44),"")</f>
        <v/>
      </c>
    </row>
    <row r="57" spans="1:15" x14ac:dyDescent="0.25">
      <c r="A57" s="40" t="str">
        <f>IFERROR('📋 Registro Paradas'!A57,"")</f>
        <v/>
      </c>
      <c r="B57" s="41">
        <f>IFERROR('📋 Registro Paradas'!B57,"")</f>
        <v>0</v>
      </c>
      <c r="C57" s="42">
        <f>IFERROR('📋 Registro Paradas'!C57,"")</f>
        <v>0</v>
      </c>
      <c r="D57" s="43" t="str">
        <f>IFERROR('📋 Registro Paradas'!I57,"")</f>
        <v/>
      </c>
      <c r="E57" s="42">
        <f>IFERROR('📋 Registro Paradas'!E57,"")</f>
        <v>0</v>
      </c>
      <c r="F57" s="44" t="str">
        <f>IFERROR(IF(D57="","",D57*IFERROR(INDEX('⚙️ Parámetros'!$B$23:$B$28,MATCH(C57,'⚙️ Parámetros'!$A$23:$A$28,0)),0)),"")</f>
        <v/>
      </c>
      <c r="G57" s="45" t="str">
        <f>IFERROR(IF(F57="","",F57*IFERROR(INDEX('⚙️ Parámetros'!$E$23:$E$28,MATCH(C57,'⚙️ Parámetros'!$A$23:$A$28,0)),0)),"")</f>
        <v/>
      </c>
      <c r="H57" s="46" t="str">
        <f>IFERROR(IF(D57="","",IFERROR('📋 Registro Paradas'!M57,0)*'⚙️ Parámetros'!$B$32*D57),"")</f>
        <v/>
      </c>
      <c r="I57" s="46" t="str">
        <f>IFERROR(IF(D57="","",MIN(D57,4)*'⚙️ Parámetros'!$B$34+IF('📋 Registro Paradas'!N57="Sí",MIN(D57,8)*'⚙️ Parámetros'!$B$36,0)),"")</f>
        <v/>
      </c>
      <c r="J57" s="47" t="str">
        <f>IFERROR(IF(D57="","",D57*50*('⚙️ Parámetros'!$B$40-1)),"")</f>
        <v/>
      </c>
      <c r="K57" s="48" t="str">
        <f t="shared" si="0"/>
        <v/>
      </c>
      <c r="L57" s="46" t="str">
        <f>IFERROR(IF(D57="","",IF('📋 Registro Paradas'!O57="Sí",F57*'⚙️ Parámetros'!$B$43*IFERROR(INDEX('⚙️ Parámetros'!$E$23:$E$28,MATCH(C57,'⚙️ Parámetros'!$A$23:$A$28,0)),0),0)),"")</f>
        <v/>
      </c>
      <c r="M57" s="46" t="str">
        <f>IFERROR(IF(D57="","",IF(OR('📋 Registro Paradas'!P57="Sí",'📋 Registro Paradas'!P57="Sí — solo reproceso"),1*'⚙️ Parámetros'!$B$32*IFERROR('📋 Registro Paradas'!M57,1),0)),"")</f>
        <v/>
      </c>
      <c r="N57" s="45" t="str">
        <f>IFERROR(IF(D57="","",IF('📋 Registro Paradas'!N57="Sí",I57*('⚙️ Parámetros'!$B$41-1),0)),"")</f>
        <v/>
      </c>
      <c r="O57" s="49" t="str">
        <f>IFERROR(IF(D57="","",SUM(G57:H57,I57,K57,L57:N57)*'⚙️ Parámetros'!$B$44),"")</f>
        <v/>
      </c>
    </row>
    <row r="58" spans="1:15" x14ac:dyDescent="0.25">
      <c r="A58" s="40" t="str">
        <f>IFERROR('📋 Registro Paradas'!A58,"")</f>
        <v/>
      </c>
      <c r="B58" s="41">
        <f>IFERROR('📋 Registro Paradas'!B58,"")</f>
        <v>0</v>
      </c>
      <c r="C58" s="42">
        <f>IFERROR('📋 Registro Paradas'!C58,"")</f>
        <v>0</v>
      </c>
      <c r="D58" s="43" t="str">
        <f>IFERROR('📋 Registro Paradas'!I58,"")</f>
        <v/>
      </c>
      <c r="E58" s="42">
        <f>IFERROR('📋 Registro Paradas'!E58,"")</f>
        <v>0</v>
      </c>
      <c r="F58" s="44" t="str">
        <f>IFERROR(IF(D58="","",D58*IFERROR(INDEX('⚙️ Parámetros'!$B$23:$B$28,MATCH(C58,'⚙️ Parámetros'!$A$23:$A$28,0)),0)),"")</f>
        <v/>
      </c>
      <c r="G58" s="45" t="str">
        <f>IFERROR(IF(F58="","",F58*IFERROR(INDEX('⚙️ Parámetros'!$E$23:$E$28,MATCH(C58,'⚙️ Parámetros'!$A$23:$A$28,0)),0)),"")</f>
        <v/>
      </c>
      <c r="H58" s="46" t="str">
        <f>IFERROR(IF(D58="","",IFERROR('📋 Registro Paradas'!M58,0)*'⚙️ Parámetros'!$B$32*D58),"")</f>
        <v/>
      </c>
      <c r="I58" s="46" t="str">
        <f>IFERROR(IF(D58="","",MIN(D58,4)*'⚙️ Parámetros'!$B$34+IF('📋 Registro Paradas'!N58="Sí",MIN(D58,8)*'⚙️ Parámetros'!$B$36,0)),"")</f>
        <v/>
      </c>
      <c r="J58" s="47" t="str">
        <f>IFERROR(IF(D58="","",D58*50*('⚙️ Parámetros'!$B$40-1)),"")</f>
        <v/>
      </c>
      <c r="K58" s="48" t="str">
        <f t="shared" si="0"/>
        <v/>
      </c>
      <c r="L58" s="46" t="str">
        <f>IFERROR(IF(D58="","",IF('📋 Registro Paradas'!O58="Sí",F58*'⚙️ Parámetros'!$B$43*IFERROR(INDEX('⚙️ Parámetros'!$E$23:$E$28,MATCH(C58,'⚙️ Parámetros'!$A$23:$A$28,0)),0),0)),"")</f>
        <v/>
      </c>
      <c r="M58" s="46" t="str">
        <f>IFERROR(IF(D58="","",IF(OR('📋 Registro Paradas'!P58="Sí",'📋 Registro Paradas'!P58="Sí — solo reproceso"),1*'⚙️ Parámetros'!$B$32*IFERROR('📋 Registro Paradas'!M58,1),0)),"")</f>
        <v/>
      </c>
      <c r="N58" s="45" t="str">
        <f>IFERROR(IF(D58="","",IF('📋 Registro Paradas'!N58="Sí",I58*('⚙️ Parámetros'!$B$41-1),0)),"")</f>
        <v/>
      </c>
      <c r="O58" s="49" t="str">
        <f>IFERROR(IF(D58="","",SUM(G58:H58,I58,K58,L58:N58)*'⚙️ Parámetros'!$B$44),"")</f>
        <v/>
      </c>
    </row>
    <row r="59" spans="1:15" x14ac:dyDescent="0.25">
      <c r="A59" s="40" t="str">
        <f>IFERROR('📋 Registro Paradas'!A59,"")</f>
        <v/>
      </c>
      <c r="B59" s="41">
        <f>IFERROR('📋 Registro Paradas'!B59,"")</f>
        <v>0</v>
      </c>
      <c r="C59" s="42">
        <f>IFERROR('📋 Registro Paradas'!C59,"")</f>
        <v>0</v>
      </c>
      <c r="D59" s="43" t="str">
        <f>IFERROR('📋 Registro Paradas'!I59,"")</f>
        <v/>
      </c>
      <c r="E59" s="42">
        <f>IFERROR('📋 Registro Paradas'!E59,"")</f>
        <v>0</v>
      </c>
      <c r="F59" s="44" t="str">
        <f>IFERROR(IF(D59="","",D59*IFERROR(INDEX('⚙️ Parámetros'!$B$23:$B$28,MATCH(C59,'⚙️ Parámetros'!$A$23:$A$28,0)),0)),"")</f>
        <v/>
      </c>
      <c r="G59" s="45" t="str">
        <f>IFERROR(IF(F59="","",F59*IFERROR(INDEX('⚙️ Parámetros'!$E$23:$E$28,MATCH(C59,'⚙️ Parámetros'!$A$23:$A$28,0)),0)),"")</f>
        <v/>
      </c>
      <c r="H59" s="46" t="str">
        <f>IFERROR(IF(D59="","",IFERROR('📋 Registro Paradas'!M59,0)*'⚙️ Parámetros'!$B$32*D59),"")</f>
        <v/>
      </c>
      <c r="I59" s="46" t="str">
        <f>IFERROR(IF(D59="","",MIN(D59,4)*'⚙️ Parámetros'!$B$34+IF('📋 Registro Paradas'!N59="Sí",MIN(D59,8)*'⚙️ Parámetros'!$B$36,0)),"")</f>
        <v/>
      </c>
      <c r="J59" s="47" t="str">
        <f>IFERROR(IF(D59="","",D59*50*('⚙️ Parámetros'!$B$40-1)),"")</f>
        <v/>
      </c>
      <c r="K59" s="48" t="str">
        <f t="shared" si="0"/>
        <v/>
      </c>
      <c r="L59" s="46" t="str">
        <f>IFERROR(IF(D59="","",IF('📋 Registro Paradas'!O59="Sí",F59*'⚙️ Parámetros'!$B$43*IFERROR(INDEX('⚙️ Parámetros'!$E$23:$E$28,MATCH(C59,'⚙️ Parámetros'!$A$23:$A$28,0)),0),0)),"")</f>
        <v/>
      </c>
      <c r="M59" s="46" t="str">
        <f>IFERROR(IF(D59="","",IF(OR('📋 Registro Paradas'!P59="Sí",'📋 Registro Paradas'!P59="Sí — solo reproceso"),1*'⚙️ Parámetros'!$B$32*IFERROR('📋 Registro Paradas'!M59,1),0)),"")</f>
        <v/>
      </c>
      <c r="N59" s="45" t="str">
        <f>IFERROR(IF(D59="","",IF('📋 Registro Paradas'!N59="Sí",I59*('⚙️ Parámetros'!$B$41-1),0)),"")</f>
        <v/>
      </c>
      <c r="O59" s="49" t="str">
        <f>IFERROR(IF(D59="","",SUM(G59:H59,I59,K59,L59:N59)*'⚙️ Parámetros'!$B$44),"")</f>
        <v/>
      </c>
    </row>
    <row r="60" spans="1:15" x14ac:dyDescent="0.25">
      <c r="A60" s="40" t="str">
        <f>IFERROR('📋 Registro Paradas'!A60,"")</f>
        <v/>
      </c>
      <c r="B60" s="41">
        <f>IFERROR('📋 Registro Paradas'!B60,"")</f>
        <v>0</v>
      </c>
      <c r="C60" s="42">
        <f>IFERROR('📋 Registro Paradas'!C60,"")</f>
        <v>0</v>
      </c>
      <c r="D60" s="43" t="str">
        <f>IFERROR('📋 Registro Paradas'!I60,"")</f>
        <v/>
      </c>
      <c r="E60" s="42">
        <f>IFERROR('📋 Registro Paradas'!E60,"")</f>
        <v>0</v>
      </c>
      <c r="F60" s="44" t="str">
        <f>IFERROR(IF(D60="","",D60*IFERROR(INDEX('⚙️ Parámetros'!$B$23:$B$28,MATCH(C60,'⚙️ Parámetros'!$A$23:$A$28,0)),0)),"")</f>
        <v/>
      </c>
      <c r="G60" s="45" t="str">
        <f>IFERROR(IF(F60="","",F60*IFERROR(INDEX('⚙️ Parámetros'!$E$23:$E$28,MATCH(C60,'⚙️ Parámetros'!$A$23:$A$28,0)),0)),"")</f>
        <v/>
      </c>
      <c r="H60" s="46" t="str">
        <f>IFERROR(IF(D60="","",IFERROR('📋 Registro Paradas'!M60,0)*'⚙️ Parámetros'!$B$32*D60),"")</f>
        <v/>
      </c>
      <c r="I60" s="46" t="str">
        <f>IFERROR(IF(D60="","",MIN(D60,4)*'⚙️ Parámetros'!$B$34+IF('📋 Registro Paradas'!N60="Sí",MIN(D60,8)*'⚙️ Parámetros'!$B$36,0)),"")</f>
        <v/>
      </c>
      <c r="J60" s="47" t="str">
        <f>IFERROR(IF(D60="","",D60*50*('⚙️ Parámetros'!$B$40-1)),"")</f>
        <v/>
      </c>
      <c r="K60" s="48" t="str">
        <f t="shared" si="0"/>
        <v/>
      </c>
      <c r="L60" s="46" t="str">
        <f>IFERROR(IF(D60="","",IF('📋 Registro Paradas'!O60="Sí",F60*'⚙️ Parámetros'!$B$43*IFERROR(INDEX('⚙️ Parámetros'!$E$23:$E$28,MATCH(C60,'⚙️ Parámetros'!$A$23:$A$28,0)),0),0)),"")</f>
        <v/>
      </c>
      <c r="M60" s="46" t="str">
        <f>IFERROR(IF(D60="","",IF(OR('📋 Registro Paradas'!P60="Sí",'📋 Registro Paradas'!P60="Sí — solo reproceso"),1*'⚙️ Parámetros'!$B$32*IFERROR('📋 Registro Paradas'!M60,1),0)),"")</f>
        <v/>
      </c>
      <c r="N60" s="45" t="str">
        <f>IFERROR(IF(D60="","",IF('📋 Registro Paradas'!N60="Sí",I60*('⚙️ Parámetros'!$B$41-1),0)),"")</f>
        <v/>
      </c>
      <c r="O60" s="49" t="str">
        <f>IFERROR(IF(D60="","",SUM(G60:H60,I60,K60,L60:N60)*'⚙️ Parámetros'!$B$44),"")</f>
        <v/>
      </c>
    </row>
    <row r="61" spans="1:15" x14ac:dyDescent="0.25">
      <c r="A61" s="40" t="str">
        <f>IFERROR('📋 Registro Paradas'!A61,"")</f>
        <v/>
      </c>
      <c r="B61" s="41">
        <f>IFERROR('📋 Registro Paradas'!B61,"")</f>
        <v>0</v>
      </c>
      <c r="C61" s="42">
        <f>IFERROR('📋 Registro Paradas'!C61,"")</f>
        <v>0</v>
      </c>
      <c r="D61" s="43" t="str">
        <f>IFERROR('📋 Registro Paradas'!I61,"")</f>
        <v/>
      </c>
      <c r="E61" s="42">
        <f>IFERROR('📋 Registro Paradas'!E61,"")</f>
        <v>0</v>
      </c>
      <c r="F61" s="44" t="str">
        <f>IFERROR(IF(D61="","",D61*IFERROR(INDEX('⚙️ Parámetros'!$B$23:$B$28,MATCH(C61,'⚙️ Parámetros'!$A$23:$A$28,0)),0)),"")</f>
        <v/>
      </c>
      <c r="G61" s="45" t="str">
        <f>IFERROR(IF(F61="","",F61*IFERROR(INDEX('⚙️ Parámetros'!$E$23:$E$28,MATCH(C61,'⚙️ Parámetros'!$A$23:$A$28,0)),0)),"")</f>
        <v/>
      </c>
      <c r="H61" s="46" t="str">
        <f>IFERROR(IF(D61="","",IFERROR('📋 Registro Paradas'!M61,0)*'⚙️ Parámetros'!$B$32*D61),"")</f>
        <v/>
      </c>
      <c r="I61" s="46" t="str">
        <f>IFERROR(IF(D61="","",MIN(D61,4)*'⚙️ Parámetros'!$B$34+IF('📋 Registro Paradas'!N61="Sí",MIN(D61,8)*'⚙️ Parámetros'!$B$36,0)),"")</f>
        <v/>
      </c>
      <c r="J61" s="47" t="str">
        <f>IFERROR(IF(D61="","",D61*50*('⚙️ Parámetros'!$B$40-1)),"")</f>
        <v/>
      </c>
      <c r="K61" s="48" t="str">
        <f t="shared" si="0"/>
        <v/>
      </c>
      <c r="L61" s="46" t="str">
        <f>IFERROR(IF(D61="","",IF('📋 Registro Paradas'!O61="Sí",F61*'⚙️ Parámetros'!$B$43*IFERROR(INDEX('⚙️ Parámetros'!$E$23:$E$28,MATCH(C61,'⚙️ Parámetros'!$A$23:$A$28,0)),0),0)),"")</f>
        <v/>
      </c>
      <c r="M61" s="46" t="str">
        <f>IFERROR(IF(D61="","",IF(OR('📋 Registro Paradas'!P61="Sí",'📋 Registro Paradas'!P61="Sí — solo reproceso"),1*'⚙️ Parámetros'!$B$32*IFERROR('📋 Registro Paradas'!M61,1),0)),"")</f>
        <v/>
      </c>
      <c r="N61" s="45" t="str">
        <f>IFERROR(IF(D61="","",IF('📋 Registro Paradas'!N61="Sí",I61*('⚙️ Parámetros'!$B$41-1),0)),"")</f>
        <v/>
      </c>
      <c r="O61" s="49" t="str">
        <f>IFERROR(IF(D61="","",SUM(G61:H61,I61,K61,L61:N61)*'⚙️ Parámetros'!$B$44),"")</f>
        <v/>
      </c>
    </row>
    <row r="62" spans="1:15" x14ac:dyDescent="0.25">
      <c r="A62" s="40" t="str">
        <f>IFERROR('📋 Registro Paradas'!A62,"")</f>
        <v/>
      </c>
      <c r="B62" s="41">
        <f>IFERROR('📋 Registro Paradas'!B62,"")</f>
        <v>0</v>
      </c>
      <c r="C62" s="42">
        <f>IFERROR('📋 Registro Paradas'!C62,"")</f>
        <v>0</v>
      </c>
      <c r="D62" s="43" t="str">
        <f>IFERROR('📋 Registro Paradas'!I62,"")</f>
        <v/>
      </c>
      <c r="E62" s="42">
        <f>IFERROR('📋 Registro Paradas'!E62,"")</f>
        <v>0</v>
      </c>
      <c r="F62" s="44" t="str">
        <f>IFERROR(IF(D62="","",D62*IFERROR(INDEX('⚙️ Parámetros'!$B$23:$B$28,MATCH(C62,'⚙️ Parámetros'!$A$23:$A$28,0)),0)),"")</f>
        <v/>
      </c>
      <c r="G62" s="45" t="str">
        <f>IFERROR(IF(F62="","",F62*IFERROR(INDEX('⚙️ Parámetros'!$E$23:$E$28,MATCH(C62,'⚙️ Parámetros'!$A$23:$A$28,0)),0)),"")</f>
        <v/>
      </c>
      <c r="H62" s="46" t="str">
        <f>IFERROR(IF(D62="","",IFERROR('📋 Registro Paradas'!M62,0)*'⚙️ Parámetros'!$B$32*D62),"")</f>
        <v/>
      </c>
      <c r="I62" s="46" t="str">
        <f>IFERROR(IF(D62="","",MIN(D62,4)*'⚙️ Parámetros'!$B$34+IF('📋 Registro Paradas'!N62="Sí",MIN(D62,8)*'⚙️ Parámetros'!$B$36,0)),"")</f>
        <v/>
      </c>
      <c r="J62" s="47" t="str">
        <f>IFERROR(IF(D62="","",D62*50*('⚙️ Parámetros'!$B$40-1)),"")</f>
        <v/>
      </c>
      <c r="K62" s="48" t="str">
        <f t="shared" si="0"/>
        <v/>
      </c>
      <c r="L62" s="46" t="str">
        <f>IFERROR(IF(D62="","",IF('📋 Registro Paradas'!O62="Sí",F62*'⚙️ Parámetros'!$B$43*IFERROR(INDEX('⚙️ Parámetros'!$E$23:$E$28,MATCH(C62,'⚙️ Parámetros'!$A$23:$A$28,0)),0),0)),"")</f>
        <v/>
      </c>
      <c r="M62" s="46" t="str">
        <f>IFERROR(IF(D62="","",IF(OR('📋 Registro Paradas'!P62="Sí",'📋 Registro Paradas'!P62="Sí — solo reproceso"),1*'⚙️ Parámetros'!$B$32*IFERROR('📋 Registro Paradas'!M62,1),0)),"")</f>
        <v/>
      </c>
      <c r="N62" s="45" t="str">
        <f>IFERROR(IF(D62="","",IF('📋 Registro Paradas'!N62="Sí",I62*('⚙️ Parámetros'!$B$41-1),0)),"")</f>
        <v/>
      </c>
      <c r="O62" s="49" t="str">
        <f>IFERROR(IF(D62="","",SUM(G62:H62,I62,K62,L62:N62)*'⚙️ Parámetros'!$B$44),"")</f>
        <v/>
      </c>
    </row>
    <row r="63" spans="1:15" x14ac:dyDescent="0.25">
      <c r="A63" s="40" t="str">
        <f>IFERROR('📋 Registro Paradas'!A63,"")</f>
        <v/>
      </c>
      <c r="B63" s="41">
        <f>IFERROR('📋 Registro Paradas'!B63,"")</f>
        <v>0</v>
      </c>
      <c r="C63" s="42">
        <f>IFERROR('📋 Registro Paradas'!C63,"")</f>
        <v>0</v>
      </c>
      <c r="D63" s="43" t="str">
        <f>IFERROR('📋 Registro Paradas'!I63,"")</f>
        <v/>
      </c>
      <c r="E63" s="42">
        <f>IFERROR('📋 Registro Paradas'!E63,"")</f>
        <v>0</v>
      </c>
      <c r="F63" s="44" t="str">
        <f>IFERROR(IF(D63="","",D63*IFERROR(INDEX('⚙️ Parámetros'!$B$23:$B$28,MATCH(C63,'⚙️ Parámetros'!$A$23:$A$28,0)),0)),"")</f>
        <v/>
      </c>
      <c r="G63" s="45" t="str">
        <f>IFERROR(IF(F63="","",F63*IFERROR(INDEX('⚙️ Parámetros'!$E$23:$E$28,MATCH(C63,'⚙️ Parámetros'!$A$23:$A$28,0)),0)),"")</f>
        <v/>
      </c>
      <c r="H63" s="46" t="str">
        <f>IFERROR(IF(D63="","",IFERROR('📋 Registro Paradas'!M63,0)*'⚙️ Parámetros'!$B$32*D63),"")</f>
        <v/>
      </c>
      <c r="I63" s="46" t="str">
        <f>IFERROR(IF(D63="","",MIN(D63,4)*'⚙️ Parámetros'!$B$34+IF('📋 Registro Paradas'!N63="Sí",MIN(D63,8)*'⚙️ Parámetros'!$B$36,0)),"")</f>
        <v/>
      </c>
      <c r="J63" s="47" t="str">
        <f>IFERROR(IF(D63="","",D63*50*('⚙️ Parámetros'!$B$40-1)),"")</f>
        <v/>
      </c>
      <c r="K63" s="48" t="str">
        <f t="shared" si="0"/>
        <v/>
      </c>
      <c r="L63" s="46" t="str">
        <f>IFERROR(IF(D63="","",IF('📋 Registro Paradas'!O63="Sí",F63*'⚙️ Parámetros'!$B$43*IFERROR(INDEX('⚙️ Parámetros'!$E$23:$E$28,MATCH(C63,'⚙️ Parámetros'!$A$23:$A$28,0)),0),0)),"")</f>
        <v/>
      </c>
      <c r="M63" s="46" t="str">
        <f>IFERROR(IF(D63="","",IF(OR('📋 Registro Paradas'!P63="Sí",'📋 Registro Paradas'!P63="Sí — solo reproceso"),1*'⚙️ Parámetros'!$B$32*IFERROR('📋 Registro Paradas'!M63,1),0)),"")</f>
        <v/>
      </c>
      <c r="N63" s="45" t="str">
        <f>IFERROR(IF(D63="","",IF('📋 Registro Paradas'!N63="Sí",I63*('⚙️ Parámetros'!$B$41-1),0)),"")</f>
        <v/>
      </c>
      <c r="O63" s="49" t="str">
        <f>IFERROR(IF(D63="","",SUM(G63:H63,I63,K63,L63:N63)*'⚙️ Parámetros'!$B$44),"")</f>
        <v/>
      </c>
    </row>
    <row r="64" spans="1:15" x14ac:dyDescent="0.25">
      <c r="A64" s="40" t="str">
        <f>IFERROR('📋 Registro Paradas'!A64,"")</f>
        <v/>
      </c>
      <c r="B64" s="41">
        <f>IFERROR('📋 Registro Paradas'!B64,"")</f>
        <v>0</v>
      </c>
      <c r="C64" s="42">
        <f>IFERROR('📋 Registro Paradas'!C64,"")</f>
        <v>0</v>
      </c>
      <c r="D64" s="43" t="str">
        <f>IFERROR('📋 Registro Paradas'!I64,"")</f>
        <v/>
      </c>
      <c r="E64" s="42">
        <f>IFERROR('📋 Registro Paradas'!E64,"")</f>
        <v>0</v>
      </c>
      <c r="F64" s="44" t="str">
        <f>IFERROR(IF(D64="","",D64*IFERROR(INDEX('⚙️ Parámetros'!$B$23:$B$28,MATCH(C64,'⚙️ Parámetros'!$A$23:$A$28,0)),0)),"")</f>
        <v/>
      </c>
      <c r="G64" s="45" t="str">
        <f>IFERROR(IF(F64="","",F64*IFERROR(INDEX('⚙️ Parámetros'!$E$23:$E$28,MATCH(C64,'⚙️ Parámetros'!$A$23:$A$28,0)),0)),"")</f>
        <v/>
      </c>
      <c r="H64" s="46" t="str">
        <f>IFERROR(IF(D64="","",IFERROR('📋 Registro Paradas'!M64,0)*'⚙️ Parámetros'!$B$32*D64),"")</f>
        <v/>
      </c>
      <c r="I64" s="46" t="str">
        <f>IFERROR(IF(D64="","",MIN(D64,4)*'⚙️ Parámetros'!$B$34+IF('📋 Registro Paradas'!N64="Sí",MIN(D64,8)*'⚙️ Parámetros'!$B$36,0)),"")</f>
        <v/>
      </c>
      <c r="J64" s="47" t="str">
        <f>IFERROR(IF(D64="","",D64*50*('⚙️ Parámetros'!$B$40-1)),"")</f>
        <v/>
      </c>
      <c r="K64" s="48" t="str">
        <f t="shared" si="0"/>
        <v/>
      </c>
      <c r="L64" s="46" t="str">
        <f>IFERROR(IF(D64="","",IF('📋 Registro Paradas'!O64="Sí",F64*'⚙️ Parámetros'!$B$43*IFERROR(INDEX('⚙️ Parámetros'!$E$23:$E$28,MATCH(C64,'⚙️ Parámetros'!$A$23:$A$28,0)),0),0)),"")</f>
        <v/>
      </c>
      <c r="M64" s="46" t="str">
        <f>IFERROR(IF(D64="","",IF(OR('📋 Registro Paradas'!P64="Sí",'📋 Registro Paradas'!P64="Sí — solo reproceso"),1*'⚙️ Parámetros'!$B$32*IFERROR('📋 Registro Paradas'!M64,1),0)),"")</f>
        <v/>
      </c>
      <c r="N64" s="45" t="str">
        <f>IFERROR(IF(D64="","",IF('📋 Registro Paradas'!N64="Sí",I64*('⚙️ Parámetros'!$B$41-1),0)),"")</f>
        <v/>
      </c>
      <c r="O64" s="49" t="str">
        <f>IFERROR(IF(D64="","",SUM(G64:H64,I64,K64,L64:N64)*'⚙️ Parámetros'!$B$44),"")</f>
        <v/>
      </c>
    </row>
    <row r="65" spans="1:15" x14ac:dyDescent="0.25">
      <c r="A65" s="40" t="str">
        <f>IFERROR('📋 Registro Paradas'!A65,"")</f>
        <v/>
      </c>
      <c r="B65" s="41">
        <f>IFERROR('📋 Registro Paradas'!B65,"")</f>
        <v>0</v>
      </c>
      <c r="C65" s="42">
        <f>IFERROR('📋 Registro Paradas'!C65,"")</f>
        <v>0</v>
      </c>
      <c r="D65" s="43" t="str">
        <f>IFERROR('📋 Registro Paradas'!I65,"")</f>
        <v/>
      </c>
      <c r="E65" s="42">
        <f>IFERROR('📋 Registro Paradas'!E65,"")</f>
        <v>0</v>
      </c>
      <c r="F65" s="44" t="str">
        <f>IFERROR(IF(D65="","",D65*IFERROR(INDEX('⚙️ Parámetros'!$B$23:$B$28,MATCH(C65,'⚙️ Parámetros'!$A$23:$A$28,0)),0)),"")</f>
        <v/>
      </c>
      <c r="G65" s="45" t="str">
        <f>IFERROR(IF(F65="","",F65*IFERROR(INDEX('⚙️ Parámetros'!$E$23:$E$28,MATCH(C65,'⚙️ Parámetros'!$A$23:$A$28,0)),0)),"")</f>
        <v/>
      </c>
      <c r="H65" s="46" t="str">
        <f>IFERROR(IF(D65="","",IFERROR('📋 Registro Paradas'!M65,0)*'⚙️ Parámetros'!$B$32*D65),"")</f>
        <v/>
      </c>
      <c r="I65" s="46" t="str">
        <f>IFERROR(IF(D65="","",MIN(D65,4)*'⚙️ Parámetros'!$B$34+IF('📋 Registro Paradas'!N65="Sí",MIN(D65,8)*'⚙️ Parámetros'!$B$36,0)),"")</f>
        <v/>
      </c>
      <c r="J65" s="47" t="str">
        <f>IFERROR(IF(D65="","",D65*50*('⚙️ Parámetros'!$B$40-1)),"")</f>
        <v/>
      </c>
      <c r="K65" s="48" t="str">
        <f t="shared" si="0"/>
        <v/>
      </c>
      <c r="L65" s="46" t="str">
        <f>IFERROR(IF(D65="","",IF('📋 Registro Paradas'!O65="Sí",F65*'⚙️ Parámetros'!$B$43*IFERROR(INDEX('⚙️ Parámetros'!$E$23:$E$28,MATCH(C65,'⚙️ Parámetros'!$A$23:$A$28,0)),0),0)),"")</f>
        <v/>
      </c>
      <c r="M65" s="46" t="str">
        <f>IFERROR(IF(D65="","",IF(OR('📋 Registro Paradas'!P65="Sí",'📋 Registro Paradas'!P65="Sí — solo reproceso"),1*'⚙️ Parámetros'!$B$32*IFERROR('📋 Registro Paradas'!M65,1),0)),"")</f>
        <v/>
      </c>
      <c r="N65" s="45" t="str">
        <f>IFERROR(IF(D65="","",IF('📋 Registro Paradas'!N65="Sí",I65*('⚙️ Parámetros'!$B$41-1),0)),"")</f>
        <v/>
      </c>
      <c r="O65" s="49" t="str">
        <f>IFERROR(IF(D65="","",SUM(G65:H65,I65,K65,L65:N65)*'⚙️ Parámetros'!$B$44),"")</f>
        <v/>
      </c>
    </row>
    <row r="66" spans="1:15" x14ac:dyDescent="0.25">
      <c r="A66" s="40" t="str">
        <f>IFERROR('📋 Registro Paradas'!A66,"")</f>
        <v/>
      </c>
      <c r="B66" s="41">
        <f>IFERROR('📋 Registro Paradas'!B66,"")</f>
        <v>0</v>
      </c>
      <c r="C66" s="42">
        <f>IFERROR('📋 Registro Paradas'!C66,"")</f>
        <v>0</v>
      </c>
      <c r="D66" s="43" t="str">
        <f>IFERROR('📋 Registro Paradas'!I66,"")</f>
        <v/>
      </c>
      <c r="E66" s="42">
        <f>IFERROR('📋 Registro Paradas'!E66,"")</f>
        <v>0</v>
      </c>
      <c r="F66" s="44" t="str">
        <f>IFERROR(IF(D66="","",D66*IFERROR(INDEX('⚙️ Parámetros'!$B$23:$B$28,MATCH(C66,'⚙️ Parámetros'!$A$23:$A$28,0)),0)),"")</f>
        <v/>
      </c>
      <c r="G66" s="45" t="str">
        <f>IFERROR(IF(F66="","",F66*IFERROR(INDEX('⚙️ Parámetros'!$E$23:$E$28,MATCH(C66,'⚙️ Parámetros'!$A$23:$A$28,0)),0)),"")</f>
        <v/>
      </c>
      <c r="H66" s="46" t="str">
        <f>IFERROR(IF(D66="","",IFERROR('📋 Registro Paradas'!M66,0)*'⚙️ Parámetros'!$B$32*D66),"")</f>
        <v/>
      </c>
      <c r="I66" s="46" t="str">
        <f>IFERROR(IF(D66="","",MIN(D66,4)*'⚙️ Parámetros'!$B$34+IF('📋 Registro Paradas'!N66="Sí",MIN(D66,8)*'⚙️ Parámetros'!$B$36,0)),"")</f>
        <v/>
      </c>
      <c r="J66" s="47" t="str">
        <f>IFERROR(IF(D66="","",D66*50*('⚙️ Parámetros'!$B$40-1)),"")</f>
        <v/>
      </c>
      <c r="K66" s="48" t="str">
        <f t="shared" si="0"/>
        <v/>
      </c>
      <c r="L66" s="46" t="str">
        <f>IFERROR(IF(D66="","",IF('📋 Registro Paradas'!O66="Sí",F66*'⚙️ Parámetros'!$B$43*IFERROR(INDEX('⚙️ Parámetros'!$E$23:$E$28,MATCH(C66,'⚙️ Parámetros'!$A$23:$A$28,0)),0),0)),"")</f>
        <v/>
      </c>
      <c r="M66" s="46" t="str">
        <f>IFERROR(IF(D66="","",IF(OR('📋 Registro Paradas'!P66="Sí",'📋 Registro Paradas'!P66="Sí — solo reproceso"),1*'⚙️ Parámetros'!$B$32*IFERROR('📋 Registro Paradas'!M66,1),0)),"")</f>
        <v/>
      </c>
      <c r="N66" s="45" t="str">
        <f>IFERROR(IF(D66="","",IF('📋 Registro Paradas'!N66="Sí",I66*('⚙️ Parámetros'!$B$41-1),0)),"")</f>
        <v/>
      </c>
      <c r="O66" s="49" t="str">
        <f>IFERROR(IF(D66="","",SUM(G66:H66,I66,K66,L66:N66)*'⚙️ Parámetros'!$B$44),"")</f>
        <v/>
      </c>
    </row>
    <row r="67" spans="1:15" x14ac:dyDescent="0.25">
      <c r="A67" s="40" t="str">
        <f>IFERROR('📋 Registro Paradas'!A67,"")</f>
        <v/>
      </c>
      <c r="B67" s="41">
        <f>IFERROR('📋 Registro Paradas'!B67,"")</f>
        <v>0</v>
      </c>
      <c r="C67" s="42">
        <f>IFERROR('📋 Registro Paradas'!C67,"")</f>
        <v>0</v>
      </c>
      <c r="D67" s="43" t="str">
        <f>IFERROR('📋 Registro Paradas'!I67,"")</f>
        <v/>
      </c>
      <c r="E67" s="42">
        <f>IFERROR('📋 Registro Paradas'!E67,"")</f>
        <v>0</v>
      </c>
      <c r="F67" s="44" t="str">
        <f>IFERROR(IF(D67="","",D67*IFERROR(INDEX('⚙️ Parámetros'!$B$23:$B$28,MATCH(C67,'⚙️ Parámetros'!$A$23:$A$28,0)),0)),"")</f>
        <v/>
      </c>
      <c r="G67" s="45" t="str">
        <f>IFERROR(IF(F67="","",F67*IFERROR(INDEX('⚙️ Parámetros'!$E$23:$E$28,MATCH(C67,'⚙️ Parámetros'!$A$23:$A$28,0)),0)),"")</f>
        <v/>
      </c>
      <c r="H67" s="46" t="str">
        <f>IFERROR(IF(D67="","",IFERROR('📋 Registro Paradas'!M67,0)*'⚙️ Parámetros'!$B$32*D67),"")</f>
        <v/>
      </c>
      <c r="I67" s="46" t="str">
        <f>IFERROR(IF(D67="","",MIN(D67,4)*'⚙️ Parámetros'!$B$34+IF('📋 Registro Paradas'!N67="Sí",MIN(D67,8)*'⚙️ Parámetros'!$B$36,0)),"")</f>
        <v/>
      </c>
      <c r="J67" s="47" t="str">
        <f>IFERROR(IF(D67="","",D67*50*('⚙️ Parámetros'!$B$40-1)),"")</f>
        <v/>
      </c>
      <c r="K67" s="48" t="str">
        <f t="shared" si="0"/>
        <v/>
      </c>
      <c r="L67" s="46" t="str">
        <f>IFERROR(IF(D67="","",IF('📋 Registro Paradas'!O67="Sí",F67*'⚙️ Parámetros'!$B$43*IFERROR(INDEX('⚙️ Parámetros'!$E$23:$E$28,MATCH(C67,'⚙️ Parámetros'!$A$23:$A$28,0)),0),0)),"")</f>
        <v/>
      </c>
      <c r="M67" s="46" t="str">
        <f>IFERROR(IF(D67="","",IF(OR('📋 Registro Paradas'!P67="Sí",'📋 Registro Paradas'!P67="Sí — solo reproceso"),1*'⚙️ Parámetros'!$B$32*IFERROR('📋 Registro Paradas'!M67,1),0)),"")</f>
        <v/>
      </c>
      <c r="N67" s="45" t="str">
        <f>IFERROR(IF(D67="","",IF('📋 Registro Paradas'!N67="Sí",I67*('⚙️ Parámetros'!$B$41-1),0)),"")</f>
        <v/>
      </c>
      <c r="O67" s="49" t="str">
        <f>IFERROR(IF(D67="","",SUM(G67:H67,I67,K67,L67:N67)*'⚙️ Parámetros'!$B$44),"")</f>
        <v/>
      </c>
    </row>
    <row r="68" spans="1:15" x14ac:dyDescent="0.25">
      <c r="A68" s="40" t="str">
        <f>IFERROR('📋 Registro Paradas'!A68,"")</f>
        <v/>
      </c>
      <c r="B68" s="41">
        <f>IFERROR('📋 Registro Paradas'!B68,"")</f>
        <v>0</v>
      </c>
      <c r="C68" s="42">
        <f>IFERROR('📋 Registro Paradas'!C68,"")</f>
        <v>0</v>
      </c>
      <c r="D68" s="43" t="str">
        <f>IFERROR('📋 Registro Paradas'!I68,"")</f>
        <v/>
      </c>
      <c r="E68" s="42">
        <f>IFERROR('📋 Registro Paradas'!E68,"")</f>
        <v>0</v>
      </c>
      <c r="F68" s="44" t="str">
        <f>IFERROR(IF(D68="","",D68*IFERROR(INDEX('⚙️ Parámetros'!$B$23:$B$28,MATCH(C68,'⚙️ Parámetros'!$A$23:$A$28,0)),0)),"")</f>
        <v/>
      </c>
      <c r="G68" s="45" t="str">
        <f>IFERROR(IF(F68="","",F68*IFERROR(INDEX('⚙️ Parámetros'!$E$23:$E$28,MATCH(C68,'⚙️ Parámetros'!$A$23:$A$28,0)),0)),"")</f>
        <v/>
      </c>
      <c r="H68" s="46" t="str">
        <f>IFERROR(IF(D68="","",IFERROR('📋 Registro Paradas'!M68,0)*'⚙️ Parámetros'!$B$32*D68),"")</f>
        <v/>
      </c>
      <c r="I68" s="46" t="str">
        <f>IFERROR(IF(D68="","",MIN(D68,4)*'⚙️ Parámetros'!$B$34+IF('📋 Registro Paradas'!N68="Sí",MIN(D68,8)*'⚙️ Parámetros'!$B$36,0)),"")</f>
        <v/>
      </c>
      <c r="J68" s="47" t="str">
        <f>IFERROR(IF(D68="","",D68*50*('⚙️ Parámetros'!$B$40-1)),"")</f>
        <v/>
      </c>
      <c r="K68" s="48" t="str">
        <f t="shared" si="0"/>
        <v/>
      </c>
      <c r="L68" s="46" t="str">
        <f>IFERROR(IF(D68="","",IF('📋 Registro Paradas'!O68="Sí",F68*'⚙️ Parámetros'!$B$43*IFERROR(INDEX('⚙️ Parámetros'!$E$23:$E$28,MATCH(C68,'⚙️ Parámetros'!$A$23:$A$28,0)),0),0)),"")</f>
        <v/>
      </c>
      <c r="M68" s="46" t="str">
        <f>IFERROR(IF(D68="","",IF(OR('📋 Registro Paradas'!P68="Sí",'📋 Registro Paradas'!P68="Sí — solo reproceso"),1*'⚙️ Parámetros'!$B$32*IFERROR('📋 Registro Paradas'!M68,1),0)),"")</f>
        <v/>
      </c>
      <c r="N68" s="45" t="str">
        <f>IFERROR(IF(D68="","",IF('📋 Registro Paradas'!N68="Sí",I68*('⚙️ Parámetros'!$B$41-1),0)),"")</f>
        <v/>
      </c>
      <c r="O68" s="49" t="str">
        <f>IFERROR(IF(D68="","",SUM(G68:H68,I68,K68,L68:N68)*'⚙️ Parámetros'!$B$44),"")</f>
        <v/>
      </c>
    </row>
    <row r="69" spans="1:15" x14ac:dyDescent="0.25">
      <c r="A69" s="40" t="str">
        <f>IFERROR('📋 Registro Paradas'!A69,"")</f>
        <v/>
      </c>
      <c r="B69" s="41">
        <f>IFERROR('📋 Registro Paradas'!B69,"")</f>
        <v>0</v>
      </c>
      <c r="C69" s="42">
        <f>IFERROR('📋 Registro Paradas'!C69,"")</f>
        <v>0</v>
      </c>
      <c r="D69" s="43" t="str">
        <f>IFERROR('📋 Registro Paradas'!I69,"")</f>
        <v/>
      </c>
      <c r="E69" s="42">
        <f>IFERROR('📋 Registro Paradas'!E69,"")</f>
        <v>0</v>
      </c>
      <c r="F69" s="44" t="str">
        <f>IFERROR(IF(D69="","",D69*IFERROR(INDEX('⚙️ Parámetros'!$B$23:$B$28,MATCH(C69,'⚙️ Parámetros'!$A$23:$A$28,0)),0)),"")</f>
        <v/>
      </c>
      <c r="G69" s="45" t="str">
        <f>IFERROR(IF(F69="","",F69*IFERROR(INDEX('⚙️ Parámetros'!$E$23:$E$28,MATCH(C69,'⚙️ Parámetros'!$A$23:$A$28,0)),0)),"")</f>
        <v/>
      </c>
      <c r="H69" s="46" t="str">
        <f>IFERROR(IF(D69="","",IFERROR('📋 Registro Paradas'!M69,0)*'⚙️ Parámetros'!$B$32*D69),"")</f>
        <v/>
      </c>
      <c r="I69" s="46" t="str">
        <f>IFERROR(IF(D69="","",MIN(D69,4)*'⚙️ Parámetros'!$B$34+IF('📋 Registro Paradas'!N69="Sí",MIN(D69,8)*'⚙️ Parámetros'!$B$36,0)),"")</f>
        <v/>
      </c>
      <c r="J69" s="47" t="str">
        <f>IFERROR(IF(D69="","",D69*50*('⚙️ Parámetros'!$B$40-1)),"")</f>
        <v/>
      </c>
      <c r="K69" s="48" t="str">
        <f t="shared" ref="K69:K132" si="1">IFERROR(IF(J69="","",J69*0.14),"")</f>
        <v/>
      </c>
      <c r="L69" s="46" t="str">
        <f>IFERROR(IF(D69="","",IF('📋 Registro Paradas'!O69="Sí",F69*'⚙️ Parámetros'!$B$43*IFERROR(INDEX('⚙️ Parámetros'!$E$23:$E$28,MATCH(C69,'⚙️ Parámetros'!$A$23:$A$28,0)),0),0)),"")</f>
        <v/>
      </c>
      <c r="M69" s="46" t="str">
        <f>IFERROR(IF(D69="","",IF(OR('📋 Registro Paradas'!P69="Sí",'📋 Registro Paradas'!P69="Sí — solo reproceso"),1*'⚙️ Parámetros'!$B$32*IFERROR('📋 Registro Paradas'!M69,1),0)),"")</f>
        <v/>
      </c>
      <c r="N69" s="45" t="str">
        <f>IFERROR(IF(D69="","",IF('📋 Registro Paradas'!N69="Sí",I69*('⚙️ Parámetros'!$B$41-1),0)),"")</f>
        <v/>
      </c>
      <c r="O69" s="49" t="str">
        <f>IFERROR(IF(D69="","",SUM(G69:H69,I69,K69,L69:N69)*'⚙️ Parámetros'!$B$44),"")</f>
        <v/>
      </c>
    </row>
    <row r="70" spans="1:15" x14ac:dyDescent="0.25">
      <c r="A70" s="40" t="str">
        <f>IFERROR('📋 Registro Paradas'!A70,"")</f>
        <v/>
      </c>
      <c r="B70" s="41">
        <f>IFERROR('📋 Registro Paradas'!B70,"")</f>
        <v>0</v>
      </c>
      <c r="C70" s="42">
        <f>IFERROR('📋 Registro Paradas'!C70,"")</f>
        <v>0</v>
      </c>
      <c r="D70" s="43" t="str">
        <f>IFERROR('📋 Registro Paradas'!I70,"")</f>
        <v/>
      </c>
      <c r="E70" s="42">
        <f>IFERROR('📋 Registro Paradas'!E70,"")</f>
        <v>0</v>
      </c>
      <c r="F70" s="44" t="str">
        <f>IFERROR(IF(D70="","",D70*IFERROR(INDEX('⚙️ Parámetros'!$B$23:$B$28,MATCH(C70,'⚙️ Parámetros'!$A$23:$A$28,0)),0)),"")</f>
        <v/>
      </c>
      <c r="G70" s="45" t="str">
        <f>IFERROR(IF(F70="","",F70*IFERROR(INDEX('⚙️ Parámetros'!$E$23:$E$28,MATCH(C70,'⚙️ Parámetros'!$A$23:$A$28,0)),0)),"")</f>
        <v/>
      </c>
      <c r="H70" s="46" t="str">
        <f>IFERROR(IF(D70="","",IFERROR('📋 Registro Paradas'!M70,0)*'⚙️ Parámetros'!$B$32*D70),"")</f>
        <v/>
      </c>
      <c r="I70" s="46" t="str">
        <f>IFERROR(IF(D70="","",MIN(D70,4)*'⚙️ Parámetros'!$B$34+IF('📋 Registro Paradas'!N70="Sí",MIN(D70,8)*'⚙️ Parámetros'!$B$36,0)),"")</f>
        <v/>
      </c>
      <c r="J70" s="47" t="str">
        <f>IFERROR(IF(D70="","",D70*50*('⚙️ Parámetros'!$B$40-1)),"")</f>
        <v/>
      </c>
      <c r="K70" s="48" t="str">
        <f t="shared" si="1"/>
        <v/>
      </c>
      <c r="L70" s="46" t="str">
        <f>IFERROR(IF(D70="","",IF('📋 Registro Paradas'!O70="Sí",F70*'⚙️ Parámetros'!$B$43*IFERROR(INDEX('⚙️ Parámetros'!$E$23:$E$28,MATCH(C70,'⚙️ Parámetros'!$A$23:$A$28,0)),0),0)),"")</f>
        <v/>
      </c>
      <c r="M70" s="46" t="str">
        <f>IFERROR(IF(D70="","",IF(OR('📋 Registro Paradas'!P70="Sí",'📋 Registro Paradas'!P70="Sí — solo reproceso"),1*'⚙️ Parámetros'!$B$32*IFERROR('📋 Registro Paradas'!M70,1),0)),"")</f>
        <v/>
      </c>
      <c r="N70" s="45" t="str">
        <f>IFERROR(IF(D70="","",IF('📋 Registro Paradas'!N70="Sí",I70*('⚙️ Parámetros'!$B$41-1),0)),"")</f>
        <v/>
      </c>
      <c r="O70" s="49" t="str">
        <f>IFERROR(IF(D70="","",SUM(G70:H70,I70,K70,L70:N70)*'⚙️ Parámetros'!$B$44),"")</f>
        <v/>
      </c>
    </row>
    <row r="71" spans="1:15" x14ac:dyDescent="0.25">
      <c r="A71" s="40" t="str">
        <f>IFERROR('📋 Registro Paradas'!A71,"")</f>
        <v/>
      </c>
      <c r="B71" s="41">
        <f>IFERROR('📋 Registro Paradas'!B71,"")</f>
        <v>0</v>
      </c>
      <c r="C71" s="42">
        <f>IFERROR('📋 Registro Paradas'!C71,"")</f>
        <v>0</v>
      </c>
      <c r="D71" s="43" t="str">
        <f>IFERROR('📋 Registro Paradas'!I71,"")</f>
        <v/>
      </c>
      <c r="E71" s="42">
        <f>IFERROR('📋 Registro Paradas'!E71,"")</f>
        <v>0</v>
      </c>
      <c r="F71" s="44" t="str">
        <f>IFERROR(IF(D71="","",D71*IFERROR(INDEX('⚙️ Parámetros'!$B$23:$B$28,MATCH(C71,'⚙️ Parámetros'!$A$23:$A$28,0)),0)),"")</f>
        <v/>
      </c>
      <c r="G71" s="45" t="str">
        <f>IFERROR(IF(F71="","",F71*IFERROR(INDEX('⚙️ Parámetros'!$E$23:$E$28,MATCH(C71,'⚙️ Parámetros'!$A$23:$A$28,0)),0)),"")</f>
        <v/>
      </c>
      <c r="H71" s="46" t="str">
        <f>IFERROR(IF(D71="","",IFERROR('📋 Registro Paradas'!M71,0)*'⚙️ Parámetros'!$B$32*D71),"")</f>
        <v/>
      </c>
      <c r="I71" s="46" t="str">
        <f>IFERROR(IF(D71="","",MIN(D71,4)*'⚙️ Parámetros'!$B$34+IF('📋 Registro Paradas'!N71="Sí",MIN(D71,8)*'⚙️ Parámetros'!$B$36,0)),"")</f>
        <v/>
      </c>
      <c r="J71" s="47" t="str">
        <f>IFERROR(IF(D71="","",D71*50*('⚙️ Parámetros'!$B$40-1)),"")</f>
        <v/>
      </c>
      <c r="K71" s="48" t="str">
        <f t="shared" si="1"/>
        <v/>
      </c>
      <c r="L71" s="46" t="str">
        <f>IFERROR(IF(D71="","",IF('📋 Registro Paradas'!O71="Sí",F71*'⚙️ Parámetros'!$B$43*IFERROR(INDEX('⚙️ Parámetros'!$E$23:$E$28,MATCH(C71,'⚙️ Parámetros'!$A$23:$A$28,0)),0),0)),"")</f>
        <v/>
      </c>
      <c r="M71" s="46" t="str">
        <f>IFERROR(IF(D71="","",IF(OR('📋 Registro Paradas'!P71="Sí",'📋 Registro Paradas'!P71="Sí — solo reproceso"),1*'⚙️ Parámetros'!$B$32*IFERROR('📋 Registro Paradas'!M71,1),0)),"")</f>
        <v/>
      </c>
      <c r="N71" s="45" t="str">
        <f>IFERROR(IF(D71="","",IF('📋 Registro Paradas'!N71="Sí",I71*('⚙️ Parámetros'!$B$41-1),0)),"")</f>
        <v/>
      </c>
      <c r="O71" s="49" t="str">
        <f>IFERROR(IF(D71="","",SUM(G71:H71,I71,K71,L71:N71)*'⚙️ Parámetros'!$B$44),"")</f>
        <v/>
      </c>
    </row>
    <row r="72" spans="1:15" x14ac:dyDescent="0.25">
      <c r="A72" s="40" t="str">
        <f>IFERROR('📋 Registro Paradas'!A72,"")</f>
        <v/>
      </c>
      <c r="B72" s="41">
        <f>IFERROR('📋 Registro Paradas'!B72,"")</f>
        <v>0</v>
      </c>
      <c r="C72" s="42">
        <f>IFERROR('📋 Registro Paradas'!C72,"")</f>
        <v>0</v>
      </c>
      <c r="D72" s="43" t="str">
        <f>IFERROR('📋 Registro Paradas'!I72,"")</f>
        <v/>
      </c>
      <c r="E72" s="42">
        <f>IFERROR('📋 Registro Paradas'!E72,"")</f>
        <v>0</v>
      </c>
      <c r="F72" s="44" t="str">
        <f>IFERROR(IF(D72="","",D72*IFERROR(INDEX('⚙️ Parámetros'!$B$23:$B$28,MATCH(C72,'⚙️ Parámetros'!$A$23:$A$28,0)),0)),"")</f>
        <v/>
      </c>
      <c r="G72" s="45" t="str">
        <f>IFERROR(IF(F72="","",F72*IFERROR(INDEX('⚙️ Parámetros'!$E$23:$E$28,MATCH(C72,'⚙️ Parámetros'!$A$23:$A$28,0)),0)),"")</f>
        <v/>
      </c>
      <c r="H72" s="46" t="str">
        <f>IFERROR(IF(D72="","",IFERROR('📋 Registro Paradas'!M72,0)*'⚙️ Parámetros'!$B$32*D72),"")</f>
        <v/>
      </c>
      <c r="I72" s="46" t="str">
        <f>IFERROR(IF(D72="","",MIN(D72,4)*'⚙️ Parámetros'!$B$34+IF('📋 Registro Paradas'!N72="Sí",MIN(D72,8)*'⚙️ Parámetros'!$B$36,0)),"")</f>
        <v/>
      </c>
      <c r="J72" s="47" t="str">
        <f>IFERROR(IF(D72="","",D72*50*('⚙️ Parámetros'!$B$40-1)),"")</f>
        <v/>
      </c>
      <c r="K72" s="48" t="str">
        <f t="shared" si="1"/>
        <v/>
      </c>
      <c r="L72" s="46" t="str">
        <f>IFERROR(IF(D72="","",IF('📋 Registro Paradas'!O72="Sí",F72*'⚙️ Parámetros'!$B$43*IFERROR(INDEX('⚙️ Parámetros'!$E$23:$E$28,MATCH(C72,'⚙️ Parámetros'!$A$23:$A$28,0)),0),0)),"")</f>
        <v/>
      </c>
      <c r="M72" s="46" t="str">
        <f>IFERROR(IF(D72="","",IF(OR('📋 Registro Paradas'!P72="Sí",'📋 Registro Paradas'!P72="Sí — solo reproceso"),1*'⚙️ Parámetros'!$B$32*IFERROR('📋 Registro Paradas'!M72,1),0)),"")</f>
        <v/>
      </c>
      <c r="N72" s="45" t="str">
        <f>IFERROR(IF(D72="","",IF('📋 Registro Paradas'!N72="Sí",I72*('⚙️ Parámetros'!$B$41-1),0)),"")</f>
        <v/>
      </c>
      <c r="O72" s="49" t="str">
        <f>IFERROR(IF(D72="","",SUM(G72:H72,I72,K72,L72:N72)*'⚙️ Parámetros'!$B$44),"")</f>
        <v/>
      </c>
    </row>
    <row r="73" spans="1:15" x14ac:dyDescent="0.25">
      <c r="A73" s="40" t="str">
        <f>IFERROR('📋 Registro Paradas'!A73,"")</f>
        <v/>
      </c>
      <c r="B73" s="41">
        <f>IFERROR('📋 Registro Paradas'!B73,"")</f>
        <v>0</v>
      </c>
      <c r="C73" s="42">
        <f>IFERROR('📋 Registro Paradas'!C73,"")</f>
        <v>0</v>
      </c>
      <c r="D73" s="43" t="str">
        <f>IFERROR('📋 Registro Paradas'!I73,"")</f>
        <v/>
      </c>
      <c r="E73" s="42">
        <f>IFERROR('📋 Registro Paradas'!E73,"")</f>
        <v>0</v>
      </c>
      <c r="F73" s="44" t="str">
        <f>IFERROR(IF(D73="","",D73*IFERROR(INDEX('⚙️ Parámetros'!$B$23:$B$28,MATCH(C73,'⚙️ Parámetros'!$A$23:$A$28,0)),0)),"")</f>
        <v/>
      </c>
      <c r="G73" s="45" t="str">
        <f>IFERROR(IF(F73="","",F73*IFERROR(INDEX('⚙️ Parámetros'!$E$23:$E$28,MATCH(C73,'⚙️ Parámetros'!$A$23:$A$28,0)),0)),"")</f>
        <v/>
      </c>
      <c r="H73" s="46" t="str">
        <f>IFERROR(IF(D73="","",IFERROR('📋 Registro Paradas'!M73,0)*'⚙️ Parámetros'!$B$32*D73),"")</f>
        <v/>
      </c>
      <c r="I73" s="46" t="str">
        <f>IFERROR(IF(D73="","",MIN(D73,4)*'⚙️ Parámetros'!$B$34+IF('📋 Registro Paradas'!N73="Sí",MIN(D73,8)*'⚙️ Parámetros'!$B$36,0)),"")</f>
        <v/>
      </c>
      <c r="J73" s="47" t="str">
        <f>IFERROR(IF(D73="","",D73*50*('⚙️ Parámetros'!$B$40-1)),"")</f>
        <v/>
      </c>
      <c r="K73" s="48" t="str">
        <f t="shared" si="1"/>
        <v/>
      </c>
      <c r="L73" s="46" t="str">
        <f>IFERROR(IF(D73="","",IF('📋 Registro Paradas'!O73="Sí",F73*'⚙️ Parámetros'!$B$43*IFERROR(INDEX('⚙️ Parámetros'!$E$23:$E$28,MATCH(C73,'⚙️ Parámetros'!$A$23:$A$28,0)),0),0)),"")</f>
        <v/>
      </c>
      <c r="M73" s="46" t="str">
        <f>IFERROR(IF(D73="","",IF(OR('📋 Registro Paradas'!P73="Sí",'📋 Registro Paradas'!P73="Sí — solo reproceso"),1*'⚙️ Parámetros'!$B$32*IFERROR('📋 Registro Paradas'!M73,1),0)),"")</f>
        <v/>
      </c>
      <c r="N73" s="45" t="str">
        <f>IFERROR(IF(D73="","",IF('📋 Registro Paradas'!N73="Sí",I73*('⚙️ Parámetros'!$B$41-1),0)),"")</f>
        <v/>
      </c>
      <c r="O73" s="49" t="str">
        <f>IFERROR(IF(D73="","",SUM(G73:H73,I73,K73,L73:N73)*'⚙️ Parámetros'!$B$44),"")</f>
        <v/>
      </c>
    </row>
    <row r="74" spans="1:15" x14ac:dyDescent="0.25">
      <c r="A74" s="40" t="str">
        <f>IFERROR('📋 Registro Paradas'!A74,"")</f>
        <v/>
      </c>
      <c r="B74" s="41">
        <f>IFERROR('📋 Registro Paradas'!B74,"")</f>
        <v>0</v>
      </c>
      <c r="C74" s="42">
        <f>IFERROR('📋 Registro Paradas'!C74,"")</f>
        <v>0</v>
      </c>
      <c r="D74" s="43" t="str">
        <f>IFERROR('📋 Registro Paradas'!I74,"")</f>
        <v/>
      </c>
      <c r="E74" s="42">
        <f>IFERROR('📋 Registro Paradas'!E74,"")</f>
        <v>0</v>
      </c>
      <c r="F74" s="44" t="str">
        <f>IFERROR(IF(D74="","",D74*IFERROR(INDEX('⚙️ Parámetros'!$B$23:$B$28,MATCH(C74,'⚙️ Parámetros'!$A$23:$A$28,0)),0)),"")</f>
        <v/>
      </c>
      <c r="G74" s="45" t="str">
        <f>IFERROR(IF(F74="","",F74*IFERROR(INDEX('⚙️ Parámetros'!$E$23:$E$28,MATCH(C74,'⚙️ Parámetros'!$A$23:$A$28,0)),0)),"")</f>
        <v/>
      </c>
      <c r="H74" s="46" t="str">
        <f>IFERROR(IF(D74="","",IFERROR('📋 Registro Paradas'!M74,0)*'⚙️ Parámetros'!$B$32*D74),"")</f>
        <v/>
      </c>
      <c r="I74" s="46" t="str">
        <f>IFERROR(IF(D74="","",MIN(D74,4)*'⚙️ Parámetros'!$B$34+IF('📋 Registro Paradas'!N74="Sí",MIN(D74,8)*'⚙️ Parámetros'!$B$36,0)),"")</f>
        <v/>
      </c>
      <c r="J74" s="47" t="str">
        <f>IFERROR(IF(D74="","",D74*50*('⚙️ Parámetros'!$B$40-1)),"")</f>
        <v/>
      </c>
      <c r="K74" s="48" t="str">
        <f t="shared" si="1"/>
        <v/>
      </c>
      <c r="L74" s="46" t="str">
        <f>IFERROR(IF(D74="","",IF('📋 Registro Paradas'!O74="Sí",F74*'⚙️ Parámetros'!$B$43*IFERROR(INDEX('⚙️ Parámetros'!$E$23:$E$28,MATCH(C74,'⚙️ Parámetros'!$A$23:$A$28,0)),0),0)),"")</f>
        <v/>
      </c>
      <c r="M74" s="46" t="str">
        <f>IFERROR(IF(D74="","",IF(OR('📋 Registro Paradas'!P74="Sí",'📋 Registro Paradas'!P74="Sí — solo reproceso"),1*'⚙️ Parámetros'!$B$32*IFERROR('📋 Registro Paradas'!M74,1),0)),"")</f>
        <v/>
      </c>
      <c r="N74" s="45" t="str">
        <f>IFERROR(IF(D74="","",IF('📋 Registro Paradas'!N74="Sí",I74*('⚙️ Parámetros'!$B$41-1),0)),"")</f>
        <v/>
      </c>
      <c r="O74" s="49" t="str">
        <f>IFERROR(IF(D74="","",SUM(G74:H74,I74,K74,L74:N74)*'⚙️ Parámetros'!$B$44),"")</f>
        <v/>
      </c>
    </row>
    <row r="75" spans="1:15" x14ac:dyDescent="0.25">
      <c r="A75" s="40" t="str">
        <f>IFERROR('📋 Registro Paradas'!A75,"")</f>
        <v/>
      </c>
      <c r="B75" s="41">
        <f>IFERROR('📋 Registro Paradas'!B75,"")</f>
        <v>0</v>
      </c>
      <c r="C75" s="42">
        <f>IFERROR('📋 Registro Paradas'!C75,"")</f>
        <v>0</v>
      </c>
      <c r="D75" s="43" t="str">
        <f>IFERROR('📋 Registro Paradas'!I75,"")</f>
        <v/>
      </c>
      <c r="E75" s="42">
        <f>IFERROR('📋 Registro Paradas'!E75,"")</f>
        <v>0</v>
      </c>
      <c r="F75" s="44" t="str">
        <f>IFERROR(IF(D75="","",D75*IFERROR(INDEX('⚙️ Parámetros'!$B$23:$B$28,MATCH(C75,'⚙️ Parámetros'!$A$23:$A$28,0)),0)),"")</f>
        <v/>
      </c>
      <c r="G75" s="45" t="str">
        <f>IFERROR(IF(F75="","",F75*IFERROR(INDEX('⚙️ Parámetros'!$E$23:$E$28,MATCH(C75,'⚙️ Parámetros'!$A$23:$A$28,0)),0)),"")</f>
        <v/>
      </c>
      <c r="H75" s="46" t="str">
        <f>IFERROR(IF(D75="","",IFERROR('📋 Registro Paradas'!M75,0)*'⚙️ Parámetros'!$B$32*D75),"")</f>
        <v/>
      </c>
      <c r="I75" s="46" t="str">
        <f>IFERROR(IF(D75="","",MIN(D75,4)*'⚙️ Parámetros'!$B$34+IF('📋 Registro Paradas'!N75="Sí",MIN(D75,8)*'⚙️ Parámetros'!$B$36,0)),"")</f>
        <v/>
      </c>
      <c r="J75" s="47" t="str">
        <f>IFERROR(IF(D75="","",D75*50*('⚙️ Parámetros'!$B$40-1)),"")</f>
        <v/>
      </c>
      <c r="K75" s="48" t="str">
        <f t="shared" si="1"/>
        <v/>
      </c>
      <c r="L75" s="46" t="str">
        <f>IFERROR(IF(D75="","",IF('📋 Registro Paradas'!O75="Sí",F75*'⚙️ Parámetros'!$B$43*IFERROR(INDEX('⚙️ Parámetros'!$E$23:$E$28,MATCH(C75,'⚙️ Parámetros'!$A$23:$A$28,0)),0),0)),"")</f>
        <v/>
      </c>
      <c r="M75" s="46" t="str">
        <f>IFERROR(IF(D75="","",IF(OR('📋 Registro Paradas'!P75="Sí",'📋 Registro Paradas'!P75="Sí — solo reproceso"),1*'⚙️ Parámetros'!$B$32*IFERROR('📋 Registro Paradas'!M75,1),0)),"")</f>
        <v/>
      </c>
      <c r="N75" s="45" t="str">
        <f>IFERROR(IF(D75="","",IF('📋 Registro Paradas'!N75="Sí",I75*('⚙️ Parámetros'!$B$41-1),0)),"")</f>
        <v/>
      </c>
      <c r="O75" s="49" t="str">
        <f>IFERROR(IF(D75="","",SUM(G75:H75,I75,K75,L75:N75)*'⚙️ Parámetros'!$B$44),"")</f>
        <v/>
      </c>
    </row>
    <row r="76" spans="1:15" x14ac:dyDescent="0.25">
      <c r="A76" s="40" t="str">
        <f>IFERROR('📋 Registro Paradas'!A76,"")</f>
        <v/>
      </c>
      <c r="B76" s="41">
        <f>IFERROR('📋 Registro Paradas'!B76,"")</f>
        <v>0</v>
      </c>
      <c r="C76" s="42">
        <f>IFERROR('📋 Registro Paradas'!C76,"")</f>
        <v>0</v>
      </c>
      <c r="D76" s="43" t="str">
        <f>IFERROR('📋 Registro Paradas'!I76,"")</f>
        <v/>
      </c>
      <c r="E76" s="42">
        <f>IFERROR('📋 Registro Paradas'!E76,"")</f>
        <v>0</v>
      </c>
      <c r="F76" s="44" t="str">
        <f>IFERROR(IF(D76="","",D76*IFERROR(INDEX('⚙️ Parámetros'!$B$23:$B$28,MATCH(C76,'⚙️ Parámetros'!$A$23:$A$28,0)),0)),"")</f>
        <v/>
      </c>
      <c r="G76" s="45" t="str">
        <f>IFERROR(IF(F76="","",F76*IFERROR(INDEX('⚙️ Parámetros'!$E$23:$E$28,MATCH(C76,'⚙️ Parámetros'!$A$23:$A$28,0)),0)),"")</f>
        <v/>
      </c>
      <c r="H76" s="46" t="str">
        <f>IFERROR(IF(D76="","",IFERROR('📋 Registro Paradas'!M76,0)*'⚙️ Parámetros'!$B$32*D76),"")</f>
        <v/>
      </c>
      <c r="I76" s="46" t="str">
        <f>IFERROR(IF(D76="","",MIN(D76,4)*'⚙️ Parámetros'!$B$34+IF('📋 Registro Paradas'!N76="Sí",MIN(D76,8)*'⚙️ Parámetros'!$B$36,0)),"")</f>
        <v/>
      </c>
      <c r="J76" s="47" t="str">
        <f>IFERROR(IF(D76="","",D76*50*('⚙️ Parámetros'!$B$40-1)),"")</f>
        <v/>
      </c>
      <c r="K76" s="48" t="str">
        <f t="shared" si="1"/>
        <v/>
      </c>
      <c r="L76" s="46" t="str">
        <f>IFERROR(IF(D76="","",IF('📋 Registro Paradas'!O76="Sí",F76*'⚙️ Parámetros'!$B$43*IFERROR(INDEX('⚙️ Parámetros'!$E$23:$E$28,MATCH(C76,'⚙️ Parámetros'!$A$23:$A$28,0)),0),0)),"")</f>
        <v/>
      </c>
      <c r="M76" s="46" t="str">
        <f>IFERROR(IF(D76="","",IF(OR('📋 Registro Paradas'!P76="Sí",'📋 Registro Paradas'!P76="Sí — solo reproceso"),1*'⚙️ Parámetros'!$B$32*IFERROR('📋 Registro Paradas'!M76,1),0)),"")</f>
        <v/>
      </c>
      <c r="N76" s="45" t="str">
        <f>IFERROR(IF(D76="","",IF('📋 Registro Paradas'!N76="Sí",I76*('⚙️ Parámetros'!$B$41-1),0)),"")</f>
        <v/>
      </c>
      <c r="O76" s="49" t="str">
        <f>IFERROR(IF(D76="","",SUM(G76:H76,I76,K76,L76:N76)*'⚙️ Parámetros'!$B$44),"")</f>
        <v/>
      </c>
    </row>
    <row r="77" spans="1:15" x14ac:dyDescent="0.25">
      <c r="A77" s="40" t="str">
        <f>IFERROR('📋 Registro Paradas'!A77,"")</f>
        <v/>
      </c>
      <c r="B77" s="41">
        <f>IFERROR('📋 Registro Paradas'!B77,"")</f>
        <v>0</v>
      </c>
      <c r="C77" s="42">
        <f>IFERROR('📋 Registro Paradas'!C77,"")</f>
        <v>0</v>
      </c>
      <c r="D77" s="43" t="str">
        <f>IFERROR('📋 Registro Paradas'!I77,"")</f>
        <v/>
      </c>
      <c r="E77" s="42">
        <f>IFERROR('📋 Registro Paradas'!E77,"")</f>
        <v>0</v>
      </c>
      <c r="F77" s="44" t="str">
        <f>IFERROR(IF(D77="","",D77*IFERROR(INDEX('⚙️ Parámetros'!$B$23:$B$28,MATCH(C77,'⚙️ Parámetros'!$A$23:$A$28,0)),0)),"")</f>
        <v/>
      </c>
      <c r="G77" s="45" t="str">
        <f>IFERROR(IF(F77="","",F77*IFERROR(INDEX('⚙️ Parámetros'!$E$23:$E$28,MATCH(C77,'⚙️ Parámetros'!$A$23:$A$28,0)),0)),"")</f>
        <v/>
      </c>
      <c r="H77" s="46" t="str">
        <f>IFERROR(IF(D77="","",IFERROR('📋 Registro Paradas'!M77,0)*'⚙️ Parámetros'!$B$32*D77),"")</f>
        <v/>
      </c>
      <c r="I77" s="46" t="str">
        <f>IFERROR(IF(D77="","",MIN(D77,4)*'⚙️ Parámetros'!$B$34+IF('📋 Registro Paradas'!N77="Sí",MIN(D77,8)*'⚙️ Parámetros'!$B$36,0)),"")</f>
        <v/>
      </c>
      <c r="J77" s="47" t="str">
        <f>IFERROR(IF(D77="","",D77*50*('⚙️ Parámetros'!$B$40-1)),"")</f>
        <v/>
      </c>
      <c r="K77" s="48" t="str">
        <f t="shared" si="1"/>
        <v/>
      </c>
      <c r="L77" s="46" t="str">
        <f>IFERROR(IF(D77="","",IF('📋 Registro Paradas'!O77="Sí",F77*'⚙️ Parámetros'!$B$43*IFERROR(INDEX('⚙️ Parámetros'!$E$23:$E$28,MATCH(C77,'⚙️ Parámetros'!$A$23:$A$28,0)),0),0)),"")</f>
        <v/>
      </c>
      <c r="M77" s="46" t="str">
        <f>IFERROR(IF(D77="","",IF(OR('📋 Registro Paradas'!P77="Sí",'📋 Registro Paradas'!P77="Sí — solo reproceso"),1*'⚙️ Parámetros'!$B$32*IFERROR('📋 Registro Paradas'!M77,1),0)),"")</f>
        <v/>
      </c>
      <c r="N77" s="45" t="str">
        <f>IFERROR(IF(D77="","",IF('📋 Registro Paradas'!N77="Sí",I77*('⚙️ Parámetros'!$B$41-1),0)),"")</f>
        <v/>
      </c>
      <c r="O77" s="49" t="str">
        <f>IFERROR(IF(D77="","",SUM(G77:H77,I77,K77,L77:N77)*'⚙️ Parámetros'!$B$44),"")</f>
        <v/>
      </c>
    </row>
    <row r="78" spans="1:15" x14ac:dyDescent="0.25">
      <c r="A78" s="40" t="str">
        <f>IFERROR('📋 Registro Paradas'!A78,"")</f>
        <v/>
      </c>
      <c r="B78" s="41">
        <f>IFERROR('📋 Registro Paradas'!B78,"")</f>
        <v>0</v>
      </c>
      <c r="C78" s="42">
        <f>IFERROR('📋 Registro Paradas'!C78,"")</f>
        <v>0</v>
      </c>
      <c r="D78" s="43" t="str">
        <f>IFERROR('📋 Registro Paradas'!I78,"")</f>
        <v/>
      </c>
      <c r="E78" s="42">
        <f>IFERROR('📋 Registro Paradas'!E78,"")</f>
        <v>0</v>
      </c>
      <c r="F78" s="44" t="str">
        <f>IFERROR(IF(D78="","",D78*IFERROR(INDEX('⚙️ Parámetros'!$B$23:$B$28,MATCH(C78,'⚙️ Parámetros'!$A$23:$A$28,0)),0)),"")</f>
        <v/>
      </c>
      <c r="G78" s="45" t="str">
        <f>IFERROR(IF(F78="","",F78*IFERROR(INDEX('⚙️ Parámetros'!$E$23:$E$28,MATCH(C78,'⚙️ Parámetros'!$A$23:$A$28,0)),0)),"")</f>
        <v/>
      </c>
      <c r="H78" s="46" t="str">
        <f>IFERROR(IF(D78="","",IFERROR('📋 Registro Paradas'!M78,0)*'⚙️ Parámetros'!$B$32*D78),"")</f>
        <v/>
      </c>
      <c r="I78" s="46" t="str">
        <f>IFERROR(IF(D78="","",MIN(D78,4)*'⚙️ Parámetros'!$B$34+IF('📋 Registro Paradas'!N78="Sí",MIN(D78,8)*'⚙️ Parámetros'!$B$36,0)),"")</f>
        <v/>
      </c>
      <c r="J78" s="47" t="str">
        <f>IFERROR(IF(D78="","",D78*50*('⚙️ Parámetros'!$B$40-1)),"")</f>
        <v/>
      </c>
      <c r="K78" s="48" t="str">
        <f t="shared" si="1"/>
        <v/>
      </c>
      <c r="L78" s="46" t="str">
        <f>IFERROR(IF(D78="","",IF('📋 Registro Paradas'!O78="Sí",F78*'⚙️ Parámetros'!$B$43*IFERROR(INDEX('⚙️ Parámetros'!$E$23:$E$28,MATCH(C78,'⚙️ Parámetros'!$A$23:$A$28,0)),0),0)),"")</f>
        <v/>
      </c>
      <c r="M78" s="46" t="str">
        <f>IFERROR(IF(D78="","",IF(OR('📋 Registro Paradas'!P78="Sí",'📋 Registro Paradas'!P78="Sí — solo reproceso"),1*'⚙️ Parámetros'!$B$32*IFERROR('📋 Registro Paradas'!M78,1),0)),"")</f>
        <v/>
      </c>
      <c r="N78" s="45" t="str">
        <f>IFERROR(IF(D78="","",IF('📋 Registro Paradas'!N78="Sí",I78*('⚙️ Parámetros'!$B$41-1),0)),"")</f>
        <v/>
      </c>
      <c r="O78" s="49" t="str">
        <f>IFERROR(IF(D78="","",SUM(G78:H78,I78,K78,L78:N78)*'⚙️ Parámetros'!$B$44),"")</f>
        <v/>
      </c>
    </row>
    <row r="79" spans="1:15" x14ac:dyDescent="0.25">
      <c r="A79" s="40" t="str">
        <f>IFERROR('📋 Registro Paradas'!A79,"")</f>
        <v/>
      </c>
      <c r="B79" s="41">
        <f>IFERROR('📋 Registro Paradas'!B79,"")</f>
        <v>0</v>
      </c>
      <c r="C79" s="42">
        <f>IFERROR('📋 Registro Paradas'!C79,"")</f>
        <v>0</v>
      </c>
      <c r="D79" s="43" t="str">
        <f>IFERROR('📋 Registro Paradas'!I79,"")</f>
        <v/>
      </c>
      <c r="E79" s="42">
        <f>IFERROR('📋 Registro Paradas'!E79,"")</f>
        <v>0</v>
      </c>
      <c r="F79" s="44" t="str">
        <f>IFERROR(IF(D79="","",D79*IFERROR(INDEX('⚙️ Parámetros'!$B$23:$B$28,MATCH(C79,'⚙️ Parámetros'!$A$23:$A$28,0)),0)),"")</f>
        <v/>
      </c>
      <c r="G79" s="45" t="str">
        <f>IFERROR(IF(F79="","",F79*IFERROR(INDEX('⚙️ Parámetros'!$E$23:$E$28,MATCH(C79,'⚙️ Parámetros'!$A$23:$A$28,0)),0)),"")</f>
        <v/>
      </c>
      <c r="H79" s="46" t="str">
        <f>IFERROR(IF(D79="","",IFERROR('📋 Registro Paradas'!M79,0)*'⚙️ Parámetros'!$B$32*D79),"")</f>
        <v/>
      </c>
      <c r="I79" s="46" t="str">
        <f>IFERROR(IF(D79="","",MIN(D79,4)*'⚙️ Parámetros'!$B$34+IF('📋 Registro Paradas'!N79="Sí",MIN(D79,8)*'⚙️ Parámetros'!$B$36,0)),"")</f>
        <v/>
      </c>
      <c r="J79" s="47" t="str">
        <f>IFERROR(IF(D79="","",D79*50*('⚙️ Parámetros'!$B$40-1)),"")</f>
        <v/>
      </c>
      <c r="K79" s="48" t="str">
        <f t="shared" si="1"/>
        <v/>
      </c>
      <c r="L79" s="46" t="str">
        <f>IFERROR(IF(D79="","",IF('📋 Registro Paradas'!O79="Sí",F79*'⚙️ Parámetros'!$B$43*IFERROR(INDEX('⚙️ Parámetros'!$E$23:$E$28,MATCH(C79,'⚙️ Parámetros'!$A$23:$A$28,0)),0),0)),"")</f>
        <v/>
      </c>
      <c r="M79" s="46" t="str">
        <f>IFERROR(IF(D79="","",IF(OR('📋 Registro Paradas'!P79="Sí",'📋 Registro Paradas'!P79="Sí — solo reproceso"),1*'⚙️ Parámetros'!$B$32*IFERROR('📋 Registro Paradas'!M79,1),0)),"")</f>
        <v/>
      </c>
      <c r="N79" s="45" t="str">
        <f>IFERROR(IF(D79="","",IF('📋 Registro Paradas'!N79="Sí",I79*('⚙️ Parámetros'!$B$41-1),0)),"")</f>
        <v/>
      </c>
      <c r="O79" s="49" t="str">
        <f>IFERROR(IF(D79="","",SUM(G79:H79,I79,K79,L79:N79)*'⚙️ Parámetros'!$B$44),"")</f>
        <v/>
      </c>
    </row>
    <row r="80" spans="1:15" x14ac:dyDescent="0.25">
      <c r="A80" s="40" t="str">
        <f>IFERROR('📋 Registro Paradas'!A80,"")</f>
        <v/>
      </c>
      <c r="B80" s="41">
        <f>IFERROR('📋 Registro Paradas'!B80,"")</f>
        <v>0</v>
      </c>
      <c r="C80" s="42">
        <f>IFERROR('📋 Registro Paradas'!C80,"")</f>
        <v>0</v>
      </c>
      <c r="D80" s="43" t="str">
        <f>IFERROR('📋 Registro Paradas'!I80,"")</f>
        <v/>
      </c>
      <c r="E80" s="42">
        <f>IFERROR('📋 Registro Paradas'!E80,"")</f>
        <v>0</v>
      </c>
      <c r="F80" s="44" t="str">
        <f>IFERROR(IF(D80="","",D80*IFERROR(INDEX('⚙️ Parámetros'!$B$23:$B$28,MATCH(C80,'⚙️ Parámetros'!$A$23:$A$28,0)),0)),"")</f>
        <v/>
      </c>
      <c r="G80" s="45" t="str">
        <f>IFERROR(IF(F80="","",F80*IFERROR(INDEX('⚙️ Parámetros'!$E$23:$E$28,MATCH(C80,'⚙️ Parámetros'!$A$23:$A$28,0)),0)),"")</f>
        <v/>
      </c>
      <c r="H80" s="46" t="str">
        <f>IFERROR(IF(D80="","",IFERROR('📋 Registro Paradas'!M80,0)*'⚙️ Parámetros'!$B$32*D80),"")</f>
        <v/>
      </c>
      <c r="I80" s="46" t="str">
        <f>IFERROR(IF(D80="","",MIN(D80,4)*'⚙️ Parámetros'!$B$34+IF('📋 Registro Paradas'!N80="Sí",MIN(D80,8)*'⚙️ Parámetros'!$B$36,0)),"")</f>
        <v/>
      </c>
      <c r="J80" s="47" t="str">
        <f>IFERROR(IF(D80="","",D80*50*('⚙️ Parámetros'!$B$40-1)),"")</f>
        <v/>
      </c>
      <c r="K80" s="48" t="str">
        <f t="shared" si="1"/>
        <v/>
      </c>
      <c r="L80" s="46" t="str">
        <f>IFERROR(IF(D80="","",IF('📋 Registro Paradas'!O80="Sí",F80*'⚙️ Parámetros'!$B$43*IFERROR(INDEX('⚙️ Parámetros'!$E$23:$E$28,MATCH(C80,'⚙️ Parámetros'!$A$23:$A$28,0)),0),0)),"")</f>
        <v/>
      </c>
      <c r="M80" s="46" t="str">
        <f>IFERROR(IF(D80="","",IF(OR('📋 Registro Paradas'!P80="Sí",'📋 Registro Paradas'!P80="Sí — solo reproceso"),1*'⚙️ Parámetros'!$B$32*IFERROR('📋 Registro Paradas'!M80,1),0)),"")</f>
        <v/>
      </c>
      <c r="N80" s="45" t="str">
        <f>IFERROR(IF(D80="","",IF('📋 Registro Paradas'!N80="Sí",I80*('⚙️ Parámetros'!$B$41-1),0)),"")</f>
        <v/>
      </c>
      <c r="O80" s="49" t="str">
        <f>IFERROR(IF(D80="","",SUM(G80:H80,I80,K80,L80:N80)*'⚙️ Parámetros'!$B$44),"")</f>
        <v/>
      </c>
    </row>
    <row r="81" spans="1:15" x14ac:dyDescent="0.25">
      <c r="A81" s="40" t="str">
        <f>IFERROR('📋 Registro Paradas'!A81,"")</f>
        <v/>
      </c>
      <c r="B81" s="41">
        <f>IFERROR('📋 Registro Paradas'!B81,"")</f>
        <v>0</v>
      </c>
      <c r="C81" s="42">
        <f>IFERROR('📋 Registro Paradas'!C81,"")</f>
        <v>0</v>
      </c>
      <c r="D81" s="43" t="str">
        <f>IFERROR('📋 Registro Paradas'!I81,"")</f>
        <v/>
      </c>
      <c r="E81" s="42">
        <f>IFERROR('📋 Registro Paradas'!E81,"")</f>
        <v>0</v>
      </c>
      <c r="F81" s="44" t="str">
        <f>IFERROR(IF(D81="","",D81*IFERROR(INDEX('⚙️ Parámetros'!$B$23:$B$28,MATCH(C81,'⚙️ Parámetros'!$A$23:$A$28,0)),0)),"")</f>
        <v/>
      </c>
      <c r="G81" s="45" t="str">
        <f>IFERROR(IF(F81="","",F81*IFERROR(INDEX('⚙️ Parámetros'!$E$23:$E$28,MATCH(C81,'⚙️ Parámetros'!$A$23:$A$28,0)),0)),"")</f>
        <v/>
      </c>
      <c r="H81" s="46" t="str">
        <f>IFERROR(IF(D81="","",IFERROR('📋 Registro Paradas'!M81,0)*'⚙️ Parámetros'!$B$32*D81),"")</f>
        <v/>
      </c>
      <c r="I81" s="46" t="str">
        <f>IFERROR(IF(D81="","",MIN(D81,4)*'⚙️ Parámetros'!$B$34+IF('📋 Registro Paradas'!N81="Sí",MIN(D81,8)*'⚙️ Parámetros'!$B$36,0)),"")</f>
        <v/>
      </c>
      <c r="J81" s="47" t="str">
        <f>IFERROR(IF(D81="","",D81*50*('⚙️ Parámetros'!$B$40-1)),"")</f>
        <v/>
      </c>
      <c r="K81" s="48" t="str">
        <f t="shared" si="1"/>
        <v/>
      </c>
      <c r="L81" s="46" t="str">
        <f>IFERROR(IF(D81="","",IF('📋 Registro Paradas'!O81="Sí",F81*'⚙️ Parámetros'!$B$43*IFERROR(INDEX('⚙️ Parámetros'!$E$23:$E$28,MATCH(C81,'⚙️ Parámetros'!$A$23:$A$28,0)),0),0)),"")</f>
        <v/>
      </c>
      <c r="M81" s="46" t="str">
        <f>IFERROR(IF(D81="","",IF(OR('📋 Registro Paradas'!P81="Sí",'📋 Registro Paradas'!P81="Sí — solo reproceso"),1*'⚙️ Parámetros'!$B$32*IFERROR('📋 Registro Paradas'!M81,1),0)),"")</f>
        <v/>
      </c>
      <c r="N81" s="45" t="str">
        <f>IFERROR(IF(D81="","",IF('📋 Registro Paradas'!N81="Sí",I81*('⚙️ Parámetros'!$B$41-1),0)),"")</f>
        <v/>
      </c>
      <c r="O81" s="49" t="str">
        <f>IFERROR(IF(D81="","",SUM(G81:H81,I81,K81,L81:N81)*'⚙️ Parámetros'!$B$44),"")</f>
        <v/>
      </c>
    </row>
    <row r="82" spans="1:15" x14ac:dyDescent="0.25">
      <c r="A82" s="40" t="str">
        <f>IFERROR('📋 Registro Paradas'!A82,"")</f>
        <v/>
      </c>
      <c r="B82" s="41">
        <f>IFERROR('📋 Registro Paradas'!B82,"")</f>
        <v>0</v>
      </c>
      <c r="C82" s="42">
        <f>IFERROR('📋 Registro Paradas'!C82,"")</f>
        <v>0</v>
      </c>
      <c r="D82" s="43" t="str">
        <f>IFERROR('📋 Registro Paradas'!I82,"")</f>
        <v/>
      </c>
      <c r="E82" s="42">
        <f>IFERROR('📋 Registro Paradas'!E82,"")</f>
        <v>0</v>
      </c>
      <c r="F82" s="44" t="str">
        <f>IFERROR(IF(D82="","",D82*IFERROR(INDEX('⚙️ Parámetros'!$B$23:$B$28,MATCH(C82,'⚙️ Parámetros'!$A$23:$A$28,0)),0)),"")</f>
        <v/>
      </c>
      <c r="G82" s="45" t="str">
        <f>IFERROR(IF(F82="","",F82*IFERROR(INDEX('⚙️ Parámetros'!$E$23:$E$28,MATCH(C82,'⚙️ Parámetros'!$A$23:$A$28,0)),0)),"")</f>
        <v/>
      </c>
      <c r="H82" s="46" t="str">
        <f>IFERROR(IF(D82="","",IFERROR('📋 Registro Paradas'!M82,0)*'⚙️ Parámetros'!$B$32*D82),"")</f>
        <v/>
      </c>
      <c r="I82" s="46" t="str">
        <f>IFERROR(IF(D82="","",MIN(D82,4)*'⚙️ Parámetros'!$B$34+IF('📋 Registro Paradas'!N82="Sí",MIN(D82,8)*'⚙️ Parámetros'!$B$36,0)),"")</f>
        <v/>
      </c>
      <c r="J82" s="47" t="str">
        <f>IFERROR(IF(D82="","",D82*50*('⚙️ Parámetros'!$B$40-1)),"")</f>
        <v/>
      </c>
      <c r="K82" s="48" t="str">
        <f t="shared" si="1"/>
        <v/>
      </c>
      <c r="L82" s="46" t="str">
        <f>IFERROR(IF(D82="","",IF('📋 Registro Paradas'!O82="Sí",F82*'⚙️ Parámetros'!$B$43*IFERROR(INDEX('⚙️ Parámetros'!$E$23:$E$28,MATCH(C82,'⚙️ Parámetros'!$A$23:$A$28,0)),0),0)),"")</f>
        <v/>
      </c>
      <c r="M82" s="46" t="str">
        <f>IFERROR(IF(D82="","",IF(OR('📋 Registro Paradas'!P82="Sí",'📋 Registro Paradas'!P82="Sí — solo reproceso"),1*'⚙️ Parámetros'!$B$32*IFERROR('📋 Registro Paradas'!M82,1),0)),"")</f>
        <v/>
      </c>
      <c r="N82" s="45" t="str">
        <f>IFERROR(IF(D82="","",IF('📋 Registro Paradas'!N82="Sí",I82*('⚙️ Parámetros'!$B$41-1),0)),"")</f>
        <v/>
      </c>
      <c r="O82" s="49" t="str">
        <f>IFERROR(IF(D82="","",SUM(G82:H82,I82,K82,L82:N82)*'⚙️ Parámetros'!$B$44),"")</f>
        <v/>
      </c>
    </row>
    <row r="83" spans="1:15" x14ac:dyDescent="0.25">
      <c r="A83" s="40" t="str">
        <f>IFERROR('📋 Registro Paradas'!A83,"")</f>
        <v/>
      </c>
      <c r="B83" s="41">
        <f>IFERROR('📋 Registro Paradas'!B83,"")</f>
        <v>0</v>
      </c>
      <c r="C83" s="42">
        <f>IFERROR('📋 Registro Paradas'!C83,"")</f>
        <v>0</v>
      </c>
      <c r="D83" s="43" t="str">
        <f>IFERROR('📋 Registro Paradas'!I83,"")</f>
        <v/>
      </c>
      <c r="E83" s="42">
        <f>IFERROR('📋 Registro Paradas'!E83,"")</f>
        <v>0</v>
      </c>
      <c r="F83" s="44" t="str">
        <f>IFERROR(IF(D83="","",D83*IFERROR(INDEX('⚙️ Parámetros'!$B$23:$B$28,MATCH(C83,'⚙️ Parámetros'!$A$23:$A$28,0)),0)),"")</f>
        <v/>
      </c>
      <c r="G83" s="45" t="str">
        <f>IFERROR(IF(F83="","",F83*IFERROR(INDEX('⚙️ Parámetros'!$E$23:$E$28,MATCH(C83,'⚙️ Parámetros'!$A$23:$A$28,0)),0)),"")</f>
        <v/>
      </c>
      <c r="H83" s="46" t="str">
        <f>IFERROR(IF(D83="","",IFERROR('📋 Registro Paradas'!M83,0)*'⚙️ Parámetros'!$B$32*D83),"")</f>
        <v/>
      </c>
      <c r="I83" s="46" t="str">
        <f>IFERROR(IF(D83="","",MIN(D83,4)*'⚙️ Parámetros'!$B$34+IF('📋 Registro Paradas'!N83="Sí",MIN(D83,8)*'⚙️ Parámetros'!$B$36,0)),"")</f>
        <v/>
      </c>
      <c r="J83" s="47" t="str">
        <f>IFERROR(IF(D83="","",D83*50*('⚙️ Parámetros'!$B$40-1)),"")</f>
        <v/>
      </c>
      <c r="K83" s="48" t="str">
        <f t="shared" si="1"/>
        <v/>
      </c>
      <c r="L83" s="46" t="str">
        <f>IFERROR(IF(D83="","",IF('📋 Registro Paradas'!O83="Sí",F83*'⚙️ Parámetros'!$B$43*IFERROR(INDEX('⚙️ Parámetros'!$E$23:$E$28,MATCH(C83,'⚙️ Parámetros'!$A$23:$A$28,0)),0),0)),"")</f>
        <v/>
      </c>
      <c r="M83" s="46" t="str">
        <f>IFERROR(IF(D83="","",IF(OR('📋 Registro Paradas'!P83="Sí",'📋 Registro Paradas'!P83="Sí — solo reproceso"),1*'⚙️ Parámetros'!$B$32*IFERROR('📋 Registro Paradas'!M83,1),0)),"")</f>
        <v/>
      </c>
      <c r="N83" s="45" t="str">
        <f>IFERROR(IF(D83="","",IF('📋 Registro Paradas'!N83="Sí",I83*('⚙️ Parámetros'!$B$41-1),0)),"")</f>
        <v/>
      </c>
      <c r="O83" s="49" t="str">
        <f>IFERROR(IF(D83="","",SUM(G83:H83,I83,K83,L83:N83)*'⚙️ Parámetros'!$B$44),"")</f>
        <v/>
      </c>
    </row>
    <row r="84" spans="1:15" x14ac:dyDescent="0.25">
      <c r="A84" s="40" t="str">
        <f>IFERROR('📋 Registro Paradas'!A84,"")</f>
        <v/>
      </c>
      <c r="B84" s="41">
        <f>IFERROR('📋 Registro Paradas'!B84,"")</f>
        <v>0</v>
      </c>
      <c r="C84" s="42">
        <f>IFERROR('📋 Registro Paradas'!C84,"")</f>
        <v>0</v>
      </c>
      <c r="D84" s="43" t="str">
        <f>IFERROR('📋 Registro Paradas'!I84,"")</f>
        <v/>
      </c>
      <c r="E84" s="42">
        <f>IFERROR('📋 Registro Paradas'!E84,"")</f>
        <v>0</v>
      </c>
      <c r="F84" s="44" t="str">
        <f>IFERROR(IF(D84="","",D84*IFERROR(INDEX('⚙️ Parámetros'!$B$23:$B$28,MATCH(C84,'⚙️ Parámetros'!$A$23:$A$28,0)),0)),"")</f>
        <v/>
      </c>
      <c r="G84" s="45" t="str">
        <f>IFERROR(IF(F84="","",F84*IFERROR(INDEX('⚙️ Parámetros'!$E$23:$E$28,MATCH(C84,'⚙️ Parámetros'!$A$23:$A$28,0)),0)),"")</f>
        <v/>
      </c>
      <c r="H84" s="46" t="str">
        <f>IFERROR(IF(D84="","",IFERROR('📋 Registro Paradas'!M84,0)*'⚙️ Parámetros'!$B$32*D84),"")</f>
        <v/>
      </c>
      <c r="I84" s="46" t="str">
        <f>IFERROR(IF(D84="","",MIN(D84,4)*'⚙️ Parámetros'!$B$34+IF('📋 Registro Paradas'!N84="Sí",MIN(D84,8)*'⚙️ Parámetros'!$B$36,0)),"")</f>
        <v/>
      </c>
      <c r="J84" s="47" t="str">
        <f>IFERROR(IF(D84="","",D84*50*('⚙️ Parámetros'!$B$40-1)),"")</f>
        <v/>
      </c>
      <c r="K84" s="48" t="str">
        <f t="shared" si="1"/>
        <v/>
      </c>
      <c r="L84" s="46" t="str">
        <f>IFERROR(IF(D84="","",IF('📋 Registro Paradas'!O84="Sí",F84*'⚙️ Parámetros'!$B$43*IFERROR(INDEX('⚙️ Parámetros'!$E$23:$E$28,MATCH(C84,'⚙️ Parámetros'!$A$23:$A$28,0)),0),0)),"")</f>
        <v/>
      </c>
      <c r="M84" s="46" t="str">
        <f>IFERROR(IF(D84="","",IF(OR('📋 Registro Paradas'!P84="Sí",'📋 Registro Paradas'!P84="Sí — solo reproceso"),1*'⚙️ Parámetros'!$B$32*IFERROR('📋 Registro Paradas'!M84,1),0)),"")</f>
        <v/>
      </c>
      <c r="N84" s="45" t="str">
        <f>IFERROR(IF(D84="","",IF('📋 Registro Paradas'!N84="Sí",I84*('⚙️ Parámetros'!$B$41-1),0)),"")</f>
        <v/>
      </c>
      <c r="O84" s="49" t="str">
        <f>IFERROR(IF(D84="","",SUM(G84:H84,I84,K84,L84:N84)*'⚙️ Parámetros'!$B$44),"")</f>
        <v/>
      </c>
    </row>
    <row r="85" spans="1:15" x14ac:dyDescent="0.25">
      <c r="A85" s="40" t="str">
        <f>IFERROR('📋 Registro Paradas'!A85,"")</f>
        <v/>
      </c>
      <c r="B85" s="41">
        <f>IFERROR('📋 Registro Paradas'!B85,"")</f>
        <v>0</v>
      </c>
      <c r="C85" s="42">
        <f>IFERROR('📋 Registro Paradas'!C85,"")</f>
        <v>0</v>
      </c>
      <c r="D85" s="43" t="str">
        <f>IFERROR('📋 Registro Paradas'!I85,"")</f>
        <v/>
      </c>
      <c r="E85" s="42">
        <f>IFERROR('📋 Registro Paradas'!E85,"")</f>
        <v>0</v>
      </c>
      <c r="F85" s="44" t="str">
        <f>IFERROR(IF(D85="","",D85*IFERROR(INDEX('⚙️ Parámetros'!$B$23:$B$28,MATCH(C85,'⚙️ Parámetros'!$A$23:$A$28,0)),0)),"")</f>
        <v/>
      </c>
      <c r="G85" s="45" t="str">
        <f>IFERROR(IF(F85="","",F85*IFERROR(INDEX('⚙️ Parámetros'!$E$23:$E$28,MATCH(C85,'⚙️ Parámetros'!$A$23:$A$28,0)),0)),"")</f>
        <v/>
      </c>
      <c r="H85" s="46" t="str">
        <f>IFERROR(IF(D85="","",IFERROR('📋 Registro Paradas'!M85,0)*'⚙️ Parámetros'!$B$32*D85),"")</f>
        <v/>
      </c>
      <c r="I85" s="46" t="str">
        <f>IFERROR(IF(D85="","",MIN(D85,4)*'⚙️ Parámetros'!$B$34+IF('📋 Registro Paradas'!N85="Sí",MIN(D85,8)*'⚙️ Parámetros'!$B$36,0)),"")</f>
        <v/>
      </c>
      <c r="J85" s="47" t="str">
        <f>IFERROR(IF(D85="","",D85*50*('⚙️ Parámetros'!$B$40-1)),"")</f>
        <v/>
      </c>
      <c r="K85" s="48" t="str">
        <f t="shared" si="1"/>
        <v/>
      </c>
      <c r="L85" s="46" t="str">
        <f>IFERROR(IF(D85="","",IF('📋 Registro Paradas'!O85="Sí",F85*'⚙️ Parámetros'!$B$43*IFERROR(INDEX('⚙️ Parámetros'!$E$23:$E$28,MATCH(C85,'⚙️ Parámetros'!$A$23:$A$28,0)),0),0)),"")</f>
        <v/>
      </c>
      <c r="M85" s="46" t="str">
        <f>IFERROR(IF(D85="","",IF(OR('📋 Registro Paradas'!P85="Sí",'📋 Registro Paradas'!P85="Sí — solo reproceso"),1*'⚙️ Parámetros'!$B$32*IFERROR('📋 Registro Paradas'!M85,1),0)),"")</f>
        <v/>
      </c>
      <c r="N85" s="45" t="str">
        <f>IFERROR(IF(D85="","",IF('📋 Registro Paradas'!N85="Sí",I85*('⚙️ Parámetros'!$B$41-1),0)),"")</f>
        <v/>
      </c>
      <c r="O85" s="49" t="str">
        <f>IFERROR(IF(D85="","",SUM(G85:H85,I85,K85,L85:N85)*'⚙️ Parámetros'!$B$44),"")</f>
        <v/>
      </c>
    </row>
    <row r="86" spans="1:15" x14ac:dyDescent="0.25">
      <c r="A86" s="40" t="str">
        <f>IFERROR('📋 Registro Paradas'!A86,"")</f>
        <v/>
      </c>
      <c r="B86" s="41">
        <f>IFERROR('📋 Registro Paradas'!B86,"")</f>
        <v>0</v>
      </c>
      <c r="C86" s="42">
        <f>IFERROR('📋 Registro Paradas'!C86,"")</f>
        <v>0</v>
      </c>
      <c r="D86" s="43" t="str">
        <f>IFERROR('📋 Registro Paradas'!I86,"")</f>
        <v/>
      </c>
      <c r="E86" s="42">
        <f>IFERROR('📋 Registro Paradas'!E86,"")</f>
        <v>0</v>
      </c>
      <c r="F86" s="44" t="str">
        <f>IFERROR(IF(D86="","",D86*IFERROR(INDEX('⚙️ Parámetros'!$B$23:$B$28,MATCH(C86,'⚙️ Parámetros'!$A$23:$A$28,0)),0)),"")</f>
        <v/>
      </c>
      <c r="G86" s="45" t="str">
        <f>IFERROR(IF(F86="","",F86*IFERROR(INDEX('⚙️ Parámetros'!$E$23:$E$28,MATCH(C86,'⚙️ Parámetros'!$A$23:$A$28,0)),0)),"")</f>
        <v/>
      </c>
      <c r="H86" s="46" t="str">
        <f>IFERROR(IF(D86="","",IFERROR('📋 Registro Paradas'!M86,0)*'⚙️ Parámetros'!$B$32*D86),"")</f>
        <v/>
      </c>
      <c r="I86" s="46" t="str">
        <f>IFERROR(IF(D86="","",MIN(D86,4)*'⚙️ Parámetros'!$B$34+IF('📋 Registro Paradas'!N86="Sí",MIN(D86,8)*'⚙️ Parámetros'!$B$36,0)),"")</f>
        <v/>
      </c>
      <c r="J86" s="47" t="str">
        <f>IFERROR(IF(D86="","",D86*50*('⚙️ Parámetros'!$B$40-1)),"")</f>
        <v/>
      </c>
      <c r="K86" s="48" t="str">
        <f t="shared" si="1"/>
        <v/>
      </c>
      <c r="L86" s="46" t="str">
        <f>IFERROR(IF(D86="","",IF('📋 Registro Paradas'!O86="Sí",F86*'⚙️ Parámetros'!$B$43*IFERROR(INDEX('⚙️ Parámetros'!$E$23:$E$28,MATCH(C86,'⚙️ Parámetros'!$A$23:$A$28,0)),0),0)),"")</f>
        <v/>
      </c>
      <c r="M86" s="46" t="str">
        <f>IFERROR(IF(D86="","",IF(OR('📋 Registro Paradas'!P86="Sí",'📋 Registro Paradas'!P86="Sí — solo reproceso"),1*'⚙️ Parámetros'!$B$32*IFERROR('📋 Registro Paradas'!M86,1),0)),"")</f>
        <v/>
      </c>
      <c r="N86" s="45" t="str">
        <f>IFERROR(IF(D86="","",IF('📋 Registro Paradas'!N86="Sí",I86*('⚙️ Parámetros'!$B$41-1),0)),"")</f>
        <v/>
      </c>
      <c r="O86" s="49" t="str">
        <f>IFERROR(IF(D86="","",SUM(G86:H86,I86,K86,L86:N86)*'⚙️ Parámetros'!$B$44),"")</f>
        <v/>
      </c>
    </row>
    <row r="87" spans="1:15" x14ac:dyDescent="0.25">
      <c r="A87" s="40" t="str">
        <f>IFERROR('📋 Registro Paradas'!A87,"")</f>
        <v/>
      </c>
      <c r="B87" s="41">
        <f>IFERROR('📋 Registro Paradas'!B87,"")</f>
        <v>0</v>
      </c>
      <c r="C87" s="42">
        <f>IFERROR('📋 Registro Paradas'!C87,"")</f>
        <v>0</v>
      </c>
      <c r="D87" s="43" t="str">
        <f>IFERROR('📋 Registro Paradas'!I87,"")</f>
        <v/>
      </c>
      <c r="E87" s="42">
        <f>IFERROR('📋 Registro Paradas'!E87,"")</f>
        <v>0</v>
      </c>
      <c r="F87" s="44" t="str">
        <f>IFERROR(IF(D87="","",D87*IFERROR(INDEX('⚙️ Parámetros'!$B$23:$B$28,MATCH(C87,'⚙️ Parámetros'!$A$23:$A$28,0)),0)),"")</f>
        <v/>
      </c>
      <c r="G87" s="45" t="str">
        <f>IFERROR(IF(F87="","",F87*IFERROR(INDEX('⚙️ Parámetros'!$E$23:$E$28,MATCH(C87,'⚙️ Parámetros'!$A$23:$A$28,0)),0)),"")</f>
        <v/>
      </c>
      <c r="H87" s="46" t="str">
        <f>IFERROR(IF(D87="","",IFERROR('📋 Registro Paradas'!M87,0)*'⚙️ Parámetros'!$B$32*D87),"")</f>
        <v/>
      </c>
      <c r="I87" s="46" t="str">
        <f>IFERROR(IF(D87="","",MIN(D87,4)*'⚙️ Parámetros'!$B$34+IF('📋 Registro Paradas'!N87="Sí",MIN(D87,8)*'⚙️ Parámetros'!$B$36,0)),"")</f>
        <v/>
      </c>
      <c r="J87" s="47" t="str">
        <f>IFERROR(IF(D87="","",D87*50*('⚙️ Parámetros'!$B$40-1)),"")</f>
        <v/>
      </c>
      <c r="K87" s="48" t="str">
        <f t="shared" si="1"/>
        <v/>
      </c>
      <c r="L87" s="46" t="str">
        <f>IFERROR(IF(D87="","",IF('📋 Registro Paradas'!O87="Sí",F87*'⚙️ Parámetros'!$B$43*IFERROR(INDEX('⚙️ Parámetros'!$E$23:$E$28,MATCH(C87,'⚙️ Parámetros'!$A$23:$A$28,0)),0),0)),"")</f>
        <v/>
      </c>
      <c r="M87" s="46" t="str">
        <f>IFERROR(IF(D87="","",IF(OR('📋 Registro Paradas'!P87="Sí",'📋 Registro Paradas'!P87="Sí — solo reproceso"),1*'⚙️ Parámetros'!$B$32*IFERROR('📋 Registro Paradas'!M87,1),0)),"")</f>
        <v/>
      </c>
      <c r="N87" s="45" t="str">
        <f>IFERROR(IF(D87="","",IF('📋 Registro Paradas'!N87="Sí",I87*('⚙️ Parámetros'!$B$41-1),0)),"")</f>
        <v/>
      </c>
      <c r="O87" s="49" t="str">
        <f>IFERROR(IF(D87="","",SUM(G87:H87,I87,K87,L87:N87)*'⚙️ Parámetros'!$B$44),"")</f>
        <v/>
      </c>
    </row>
    <row r="88" spans="1:15" x14ac:dyDescent="0.25">
      <c r="A88" s="40" t="str">
        <f>IFERROR('📋 Registro Paradas'!A88,"")</f>
        <v/>
      </c>
      <c r="B88" s="41">
        <f>IFERROR('📋 Registro Paradas'!B88,"")</f>
        <v>0</v>
      </c>
      <c r="C88" s="42">
        <f>IFERROR('📋 Registro Paradas'!C88,"")</f>
        <v>0</v>
      </c>
      <c r="D88" s="43" t="str">
        <f>IFERROR('📋 Registro Paradas'!I88,"")</f>
        <v/>
      </c>
      <c r="E88" s="42">
        <f>IFERROR('📋 Registro Paradas'!E88,"")</f>
        <v>0</v>
      </c>
      <c r="F88" s="44" t="str">
        <f>IFERROR(IF(D88="","",D88*IFERROR(INDEX('⚙️ Parámetros'!$B$23:$B$28,MATCH(C88,'⚙️ Parámetros'!$A$23:$A$28,0)),0)),"")</f>
        <v/>
      </c>
      <c r="G88" s="45" t="str">
        <f>IFERROR(IF(F88="","",F88*IFERROR(INDEX('⚙️ Parámetros'!$E$23:$E$28,MATCH(C88,'⚙️ Parámetros'!$A$23:$A$28,0)),0)),"")</f>
        <v/>
      </c>
      <c r="H88" s="46" t="str">
        <f>IFERROR(IF(D88="","",IFERROR('📋 Registro Paradas'!M88,0)*'⚙️ Parámetros'!$B$32*D88),"")</f>
        <v/>
      </c>
      <c r="I88" s="46" t="str">
        <f>IFERROR(IF(D88="","",MIN(D88,4)*'⚙️ Parámetros'!$B$34+IF('📋 Registro Paradas'!N88="Sí",MIN(D88,8)*'⚙️ Parámetros'!$B$36,0)),"")</f>
        <v/>
      </c>
      <c r="J88" s="47" t="str">
        <f>IFERROR(IF(D88="","",D88*50*('⚙️ Parámetros'!$B$40-1)),"")</f>
        <v/>
      </c>
      <c r="K88" s="48" t="str">
        <f t="shared" si="1"/>
        <v/>
      </c>
      <c r="L88" s="46" t="str">
        <f>IFERROR(IF(D88="","",IF('📋 Registro Paradas'!O88="Sí",F88*'⚙️ Parámetros'!$B$43*IFERROR(INDEX('⚙️ Parámetros'!$E$23:$E$28,MATCH(C88,'⚙️ Parámetros'!$A$23:$A$28,0)),0),0)),"")</f>
        <v/>
      </c>
      <c r="M88" s="46" t="str">
        <f>IFERROR(IF(D88="","",IF(OR('📋 Registro Paradas'!P88="Sí",'📋 Registro Paradas'!P88="Sí — solo reproceso"),1*'⚙️ Parámetros'!$B$32*IFERROR('📋 Registro Paradas'!M88,1),0)),"")</f>
        <v/>
      </c>
      <c r="N88" s="45" t="str">
        <f>IFERROR(IF(D88="","",IF('📋 Registro Paradas'!N88="Sí",I88*('⚙️ Parámetros'!$B$41-1),0)),"")</f>
        <v/>
      </c>
      <c r="O88" s="49" t="str">
        <f>IFERROR(IF(D88="","",SUM(G88:H88,I88,K88,L88:N88)*'⚙️ Parámetros'!$B$44),"")</f>
        <v/>
      </c>
    </row>
    <row r="89" spans="1:15" x14ac:dyDescent="0.25">
      <c r="A89" s="40" t="str">
        <f>IFERROR('📋 Registro Paradas'!A89,"")</f>
        <v/>
      </c>
      <c r="B89" s="41">
        <f>IFERROR('📋 Registro Paradas'!B89,"")</f>
        <v>0</v>
      </c>
      <c r="C89" s="42">
        <f>IFERROR('📋 Registro Paradas'!C89,"")</f>
        <v>0</v>
      </c>
      <c r="D89" s="43" t="str">
        <f>IFERROR('📋 Registro Paradas'!I89,"")</f>
        <v/>
      </c>
      <c r="E89" s="42">
        <f>IFERROR('📋 Registro Paradas'!E89,"")</f>
        <v>0</v>
      </c>
      <c r="F89" s="44" t="str">
        <f>IFERROR(IF(D89="","",D89*IFERROR(INDEX('⚙️ Parámetros'!$B$23:$B$28,MATCH(C89,'⚙️ Parámetros'!$A$23:$A$28,0)),0)),"")</f>
        <v/>
      </c>
      <c r="G89" s="45" t="str">
        <f>IFERROR(IF(F89="","",F89*IFERROR(INDEX('⚙️ Parámetros'!$E$23:$E$28,MATCH(C89,'⚙️ Parámetros'!$A$23:$A$28,0)),0)),"")</f>
        <v/>
      </c>
      <c r="H89" s="46" t="str">
        <f>IFERROR(IF(D89="","",IFERROR('📋 Registro Paradas'!M89,0)*'⚙️ Parámetros'!$B$32*D89),"")</f>
        <v/>
      </c>
      <c r="I89" s="46" t="str">
        <f>IFERROR(IF(D89="","",MIN(D89,4)*'⚙️ Parámetros'!$B$34+IF('📋 Registro Paradas'!N89="Sí",MIN(D89,8)*'⚙️ Parámetros'!$B$36,0)),"")</f>
        <v/>
      </c>
      <c r="J89" s="47" t="str">
        <f>IFERROR(IF(D89="","",D89*50*('⚙️ Parámetros'!$B$40-1)),"")</f>
        <v/>
      </c>
      <c r="K89" s="48" t="str">
        <f t="shared" si="1"/>
        <v/>
      </c>
      <c r="L89" s="46" t="str">
        <f>IFERROR(IF(D89="","",IF('📋 Registro Paradas'!O89="Sí",F89*'⚙️ Parámetros'!$B$43*IFERROR(INDEX('⚙️ Parámetros'!$E$23:$E$28,MATCH(C89,'⚙️ Parámetros'!$A$23:$A$28,0)),0),0)),"")</f>
        <v/>
      </c>
      <c r="M89" s="46" t="str">
        <f>IFERROR(IF(D89="","",IF(OR('📋 Registro Paradas'!P89="Sí",'📋 Registro Paradas'!P89="Sí — solo reproceso"),1*'⚙️ Parámetros'!$B$32*IFERROR('📋 Registro Paradas'!M89,1),0)),"")</f>
        <v/>
      </c>
      <c r="N89" s="45" t="str">
        <f>IFERROR(IF(D89="","",IF('📋 Registro Paradas'!N89="Sí",I89*('⚙️ Parámetros'!$B$41-1),0)),"")</f>
        <v/>
      </c>
      <c r="O89" s="49" t="str">
        <f>IFERROR(IF(D89="","",SUM(G89:H89,I89,K89,L89:N89)*'⚙️ Parámetros'!$B$44),"")</f>
        <v/>
      </c>
    </row>
    <row r="90" spans="1:15" x14ac:dyDescent="0.25">
      <c r="A90" s="40" t="str">
        <f>IFERROR('📋 Registro Paradas'!A90,"")</f>
        <v/>
      </c>
      <c r="B90" s="41">
        <f>IFERROR('📋 Registro Paradas'!B90,"")</f>
        <v>0</v>
      </c>
      <c r="C90" s="42">
        <f>IFERROR('📋 Registro Paradas'!C90,"")</f>
        <v>0</v>
      </c>
      <c r="D90" s="43" t="str">
        <f>IFERROR('📋 Registro Paradas'!I90,"")</f>
        <v/>
      </c>
      <c r="E90" s="42">
        <f>IFERROR('📋 Registro Paradas'!E90,"")</f>
        <v>0</v>
      </c>
      <c r="F90" s="44" t="str">
        <f>IFERROR(IF(D90="","",D90*IFERROR(INDEX('⚙️ Parámetros'!$B$23:$B$28,MATCH(C90,'⚙️ Parámetros'!$A$23:$A$28,0)),0)),"")</f>
        <v/>
      </c>
      <c r="G90" s="45" t="str">
        <f>IFERROR(IF(F90="","",F90*IFERROR(INDEX('⚙️ Parámetros'!$E$23:$E$28,MATCH(C90,'⚙️ Parámetros'!$A$23:$A$28,0)),0)),"")</f>
        <v/>
      </c>
      <c r="H90" s="46" t="str">
        <f>IFERROR(IF(D90="","",IFERROR('📋 Registro Paradas'!M90,0)*'⚙️ Parámetros'!$B$32*D90),"")</f>
        <v/>
      </c>
      <c r="I90" s="46" t="str">
        <f>IFERROR(IF(D90="","",MIN(D90,4)*'⚙️ Parámetros'!$B$34+IF('📋 Registro Paradas'!N90="Sí",MIN(D90,8)*'⚙️ Parámetros'!$B$36,0)),"")</f>
        <v/>
      </c>
      <c r="J90" s="47" t="str">
        <f>IFERROR(IF(D90="","",D90*50*('⚙️ Parámetros'!$B$40-1)),"")</f>
        <v/>
      </c>
      <c r="K90" s="48" t="str">
        <f t="shared" si="1"/>
        <v/>
      </c>
      <c r="L90" s="46" t="str">
        <f>IFERROR(IF(D90="","",IF('📋 Registro Paradas'!O90="Sí",F90*'⚙️ Parámetros'!$B$43*IFERROR(INDEX('⚙️ Parámetros'!$E$23:$E$28,MATCH(C90,'⚙️ Parámetros'!$A$23:$A$28,0)),0),0)),"")</f>
        <v/>
      </c>
      <c r="M90" s="46" t="str">
        <f>IFERROR(IF(D90="","",IF(OR('📋 Registro Paradas'!P90="Sí",'📋 Registro Paradas'!P90="Sí — solo reproceso"),1*'⚙️ Parámetros'!$B$32*IFERROR('📋 Registro Paradas'!M90,1),0)),"")</f>
        <v/>
      </c>
      <c r="N90" s="45" t="str">
        <f>IFERROR(IF(D90="","",IF('📋 Registro Paradas'!N90="Sí",I90*('⚙️ Parámetros'!$B$41-1),0)),"")</f>
        <v/>
      </c>
      <c r="O90" s="49" t="str">
        <f>IFERROR(IF(D90="","",SUM(G90:H90,I90,K90,L90:N90)*'⚙️ Parámetros'!$B$44),"")</f>
        <v/>
      </c>
    </row>
    <row r="91" spans="1:15" x14ac:dyDescent="0.25">
      <c r="A91" s="40" t="str">
        <f>IFERROR('📋 Registro Paradas'!A91,"")</f>
        <v/>
      </c>
      <c r="B91" s="41">
        <f>IFERROR('📋 Registro Paradas'!B91,"")</f>
        <v>0</v>
      </c>
      <c r="C91" s="42">
        <f>IFERROR('📋 Registro Paradas'!C91,"")</f>
        <v>0</v>
      </c>
      <c r="D91" s="43" t="str">
        <f>IFERROR('📋 Registro Paradas'!I91,"")</f>
        <v/>
      </c>
      <c r="E91" s="42">
        <f>IFERROR('📋 Registro Paradas'!E91,"")</f>
        <v>0</v>
      </c>
      <c r="F91" s="44" t="str">
        <f>IFERROR(IF(D91="","",D91*IFERROR(INDEX('⚙️ Parámetros'!$B$23:$B$28,MATCH(C91,'⚙️ Parámetros'!$A$23:$A$28,0)),0)),"")</f>
        <v/>
      </c>
      <c r="G91" s="45" t="str">
        <f>IFERROR(IF(F91="","",F91*IFERROR(INDEX('⚙️ Parámetros'!$E$23:$E$28,MATCH(C91,'⚙️ Parámetros'!$A$23:$A$28,0)),0)),"")</f>
        <v/>
      </c>
      <c r="H91" s="46" t="str">
        <f>IFERROR(IF(D91="","",IFERROR('📋 Registro Paradas'!M91,0)*'⚙️ Parámetros'!$B$32*D91),"")</f>
        <v/>
      </c>
      <c r="I91" s="46" t="str">
        <f>IFERROR(IF(D91="","",MIN(D91,4)*'⚙️ Parámetros'!$B$34+IF('📋 Registro Paradas'!N91="Sí",MIN(D91,8)*'⚙️ Parámetros'!$B$36,0)),"")</f>
        <v/>
      </c>
      <c r="J91" s="47" t="str">
        <f>IFERROR(IF(D91="","",D91*50*('⚙️ Parámetros'!$B$40-1)),"")</f>
        <v/>
      </c>
      <c r="K91" s="48" t="str">
        <f t="shared" si="1"/>
        <v/>
      </c>
      <c r="L91" s="46" t="str">
        <f>IFERROR(IF(D91="","",IF('📋 Registro Paradas'!O91="Sí",F91*'⚙️ Parámetros'!$B$43*IFERROR(INDEX('⚙️ Parámetros'!$E$23:$E$28,MATCH(C91,'⚙️ Parámetros'!$A$23:$A$28,0)),0),0)),"")</f>
        <v/>
      </c>
      <c r="M91" s="46" t="str">
        <f>IFERROR(IF(D91="","",IF(OR('📋 Registro Paradas'!P91="Sí",'📋 Registro Paradas'!P91="Sí — solo reproceso"),1*'⚙️ Parámetros'!$B$32*IFERROR('📋 Registro Paradas'!M91,1),0)),"")</f>
        <v/>
      </c>
      <c r="N91" s="45" t="str">
        <f>IFERROR(IF(D91="","",IF('📋 Registro Paradas'!N91="Sí",I91*('⚙️ Parámetros'!$B$41-1),0)),"")</f>
        <v/>
      </c>
      <c r="O91" s="49" t="str">
        <f>IFERROR(IF(D91="","",SUM(G91:H91,I91,K91,L91:N91)*'⚙️ Parámetros'!$B$44),"")</f>
        <v/>
      </c>
    </row>
    <row r="92" spans="1:15" x14ac:dyDescent="0.25">
      <c r="A92" s="40" t="str">
        <f>IFERROR('📋 Registro Paradas'!A92,"")</f>
        <v/>
      </c>
      <c r="B92" s="41">
        <f>IFERROR('📋 Registro Paradas'!B92,"")</f>
        <v>0</v>
      </c>
      <c r="C92" s="42">
        <f>IFERROR('📋 Registro Paradas'!C92,"")</f>
        <v>0</v>
      </c>
      <c r="D92" s="43" t="str">
        <f>IFERROR('📋 Registro Paradas'!I92,"")</f>
        <v/>
      </c>
      <c r="E92" s="42">
        <f>IFERROR('📋 Registro Paradas'!E92,"")</f>
        <v>0</v>
      </c>
      <c r="F92" s="44" t="str">
        <f>IFERROR(IF(D92="","",D92*IFERROR(INDEX('⚙️ Parámetros'!$B$23:$B$28,MATCH(C92,'⚙️ Parámetros'!$A$23:$A$28,0)),0)),"")</f>
        <v/>
      </c>
      <c r="G92" s="45" t="str">
        <f>IFERROR(IF(F92="","",F92*IFERROR(INDEX('⚙️ Parámetros'!$E$23:$E$28,MATCH(C92,'⚙️ Parámetros'!$A$23:$A$28,0)),0)),"")</f>
        <v/>
      </c>
      <c r="H92" s="46" t="str">
        <f>IFERROR(IF(D92="","",IFERROR('📋 Registro Paradas'!M92,0)*'⚙️ Parámetros'!$B$32*D92),"")</f>
        <v/>
      </c>
      <c r="I92" s="46" t="str">
        <f>IFERROR(IF(D92="","",MIN(D92,4)*'⚙️ Parámetros'!$B$34+IF('📋 Registro Paradas'!N92="Sí",MIN(D92,8)*'⚙️ Parámetros'!$B$36,0)),"")</f>
        <v/>
      </c>
      <c r="J92" s="47" t="str">
        <f>IFERROR(IF(D92="","",D92*50*('⚙️ Parámetros'!$B$40-1)),"")</f>
        <v/>
      </c>
      <c r="K92" s="48" t="str">
        <f t="shared" si="1"/>
        <v/>
      </c>
      <c r="L92" s="46" t="str">
        <f>IFERROR(IF(D92="","",IF('📋 Registro Paradas'!O92="Sí",F92*'⚙️ Parámetros'!$B$43*IFERROR(INDEX('⚙️ Parámetros'!$E$23:$E$28,MATCH(C92,'⚙️ Parámetros'!$A$23:$A$28,0)),0),0)),"")</f>
        <v/>
      </c>
      <c r="M92" s="46" t="str">
        <f>IFERROR(IF(D92="","",IF(OR('📋 Registro Paradas'!P92="Sí",'📋 Registro Paradas'!P92="Sí — solo reproceso"),1*'⚙️ Parámetros'!$B$32*IFERROR('📋 Registro Paradas'!M92,1),0)),"")</f>
        <v/>
      </c>
      <c r="N92" s="45" t="str">
        <f>IFERROR(IF(D92="","",IF('📋 Registro Paradas'!N92="Sí",I92*('⚙️ Parámetros'!$B$41-1),0)),"")</f>
        <v/>
      </c>
      <c r="O92" s="49" t="str">
        <f>IFERROR(IF(D92="","",SUM(G92:H92,I92,K92,L92:N92)*'⚙️ Parámetros'!$B$44),"")</f>
        <v/>
      </c>
    </row>
    <row r="93" spans="1:15" x14ac:dyDescent="0.25">
      <c r="A93" s="40" t="str">
        <f>IFERROR('📋 Registro Paradas'!A93,"")</f>
        <v/>
      </c>
      <c r="B93" s="41">
        <f>IFERROR('📋 Registro Paradas'!B93,"")</f>
        <v>0</v>
      </c>
      <c r="C93" s="42">
        <f>IFERROR('📋 Registro Paradas'!C93,"")</f>
        <v>0</v>
      </c>
      <c r="D93" s="43" t="str">
        <f>IFERROR('📋 Registro Paradas'!I93,"")</f>
        <v/>
      </c>
      <c r="E93" s="42">
        <f>IFERROR('📋 Registro Paradas'!E93,"")</f>
        <v>0</v>
      </c>
      <c r="F93" s="44" t="str">
        <f>IFERROR(IF(D93="","",D93*IFERROR(INDEX('⚙️ Parámetros'!$B$23:$B$28,MATCH(C93,'⚙️ Parámetros'!$A$23:$A$28,0)),0)),"")</f>
        <v/>
      </c>
      <c r="G93" s="45" t="str">
        <f>IFERROR(IF(F93="","",F93*IFERROR(INDEX('⚙️ Parámetros'!$E$23:$E$28,MATCH(C93,'⚙️ Parámetros'!$A$23:$A$28,0)),0)),"")</f>
        <v/>
      </c>
      <c r="H93" s="46" t="str">
        <f>IFERROR(IF(D93="","",IFERROR('📋 Registro Paradas'!M93,0)*'⚙️ Parámetros'!$B$32*D93),"")</f>
        <v/>
      </c>
      <c r="I93" s="46" t="str">
        <f>IFERROR(IF(D93="","",MIN(D93,4)*'⚙️ Parámetros'!$B$34+IF('📋 Registro Paradas'!N93="Sí",MIN(D93,8)*'⚙️ Parámetros'!$B$36,0)),"")</f>
        <v/>
      </c>
      <c r="J93" s="47" t="str">
        <f>IFERROR(IF(D93="","",D93*50*('⚙️ Parámetros'!$B$40-1)),"")</f>
        <v/>
      </c>
      <c r="K93" s="48" t="str">
        <f t="shared" si="1"/>
        <v/>
      </c>
      <c r="L93" s="46" t="str">
        <f>IFERROR(IF(D93="","",IF('📋 Registro Paradas'!O93="Sí",F93*'⚙️ Parámetros'!$B$43*IFERROR(INDEX('⚙️ Parámetros'!$E$23:$E$28,MATCH(C93,'⚙️ Parámetros'!$A$23:$A$28,0)),0),0)),"")</f>
        <v/>
      </c>
      <c r="M93" s="46" t="str">
        <f>IFERROR(IF(D93="","",IF(OR('📋 Registro Paradas'!P93="Sí",'📋 Registro Paradas'!P93="Sí — solo reproceso"),1*'⚙️ Parámetros'!$B$32*IFERROR('📋 Registro Paradas'!M93,1),0)),"")</f>
        <v/>
      </c>
      <c r="N93" s="45" t="str">
        <f>IFERROR(IF(D93="","",IF('📋 Registro Paradas'!N93="Sí",I93*('⚙️ Parámetros'!$B$41-1),0)),"")</f>
        <v/>
      </c>
      <c r="O93" s="49" t="str">
        <f>IFERROR(IF(D93="","",SUM(G93:H93,I93,K93,L93:N93)*'⚙️ Parámetros'!$B$44),"")</f>
        <v/>
      </c>
    </row>
    <row r="94" spans="1:15" x14ac:dyDescent="0.25">
      <c r="A94" s="40" t="str">
        <f>IFERROR('📋 Registro Paradas'!A94,"")</f>
        <v/>
      </c>
      <c r="B94" s="41">
        <f>IFERROR('📋 Registro Paradas'!B94,"")</f>
        <v>0</v>
      </c>
      <c r="C94" s="42">
        <f>IFERROR('📋 Registro Paradas'!C94,"")</f>
        <v>0</v>
      </c>
      <c r="D94" s="43" t="str">
        <f>IFERROR('📋 Registro Paradas'!I94,"")</f>
        <v/>
      </c>
      <c r="E94" s="42">
        <f>IFERROR('📋 Registro Paradas'!E94,"")</f>
        <v>0</v>
      </c>
      <c r="F94" s="44" t="str">
        <f>IFERROR(IF(D94="","",D94*IFERROR(INDEX('⚙️ Parámetros'!$B$23:$B$28,MATCH(C94,'⚙️ Parámetros'!$A$23:$A$28,0)),0)),"")</f>
        <v/>
      </c>
      <c r="G94" s="45" t="str">
        <f>IFERROR(IF(F94="","",F94*IFERROR(INDEX('⚙️ Parámetros'!$E$23:$E$28,MATCH(C94,'⚙️ Parámetros'!$A$23:$A$28,0)),0)),"")</f>
        <v/>
      </c>
      <c r="H94" s="46" t="str">
        <f>IFERROR(IF(D94="","",IFERROR('📋 Registro Paradas'!M94,0)*'⚙️ Parámetros'!$B$32*D94),"")</f>
        <v/>
      </c>
      <c r="I94" s="46" t="str">
        <f>IFERROR(IF(D94="","",MIN(D94,4)*'⚙️ Parámetros'!$B$34+IF('📋 Registro Paradas'!N94="Sí",MIN(D94,8)*'⚙️ Parámetros'!$B$36,0)),"")</f>
        <v/>
      </c>
      <c r="J94" s="47" t="str">
        <f>IFERROR(IF(D94="","",D94*50*('⚙️ Parámetros'!$B$40-1)),"")</f>
        <v/>
      </c>
      <c r="K94" s="48" t="str">
        <f t="shared" si="1"/>
        <v/>
      </c>
      <c r="L94" s="46" t="str">
        <f>IFERROR(IF(D94="","",IF('📋 Registro Paradas'!O94="Sí",F94*'⚙️ Parámetros'!$B$43*IFERROR(INDEX('⚙️ Parámetros'!$E$23:$E$28,MATCH(C94,'⚙️ Parámetros'!$A$23:$A$28,0)),0),0)),"")</f>
        <v/>
      </c>
      <c r="M94" s="46" t="str">
        <f>IFERROR(IF(D94="","",IF(OR('📋 Registro Paradas'!P94="Sí",'📋 Registro Paradas'!P94="Sí — solo reproceso"),1*'⚙️ Parámetros'!$B$32*IFERROR('📋 Registro Paradas'!M94,1),0)),"")</f>
        <v/>
      </c>
      <c r="N94" s="45" t="str">
        <f>IFERROR(IF(D94="","",IF('📋 Registro Paradas'!N94="Sí",I94*('⚙️ Parámetros'!$B$41-1),0)),"")</f>
        <v/>
      </c>
      <c r="O94" s="49" t="str">
        <f>IFERROR(IF(D94="","",SUM(G94:H94,I94,K94,L94:N94)*'⚙️ Parámetros'!$B$44),"")</f>
        <v/>
      </c>
    </row>
    <row r="95" spans="1:15" x14ac:dyDescent="0.25">
      <c r="A95" s="40" t="str">
        <f>IFERROR('📋 Registro Paradas'!A95,"")</f>
        <v/>
      </c>
      <c r="B95" s="41">
        <f>IFERROR('📋 Registro Paradas'!B95,"")</f>
        <v>0</v>
      </c>
      <c r="C95" s="42">
        <f>IFERROR('📋 Registro Paradas'!C95,"")</f>
        <v>0</v>
      </c>
      <c r="D95" s="43" t="str">
        <f>IFERROR('📋 Registro Paradas'!I95,"")</f>
        <v/>
      </c>
      <c r="E95" s="42">
        <f>IFERROR('📋 Registro Paradas'!E95,"")</f>
        <v>0</v>
      </c>
      <c r="F95" s="44" t="str">
        <f>IFERROR(IF(D95="","",D95*IFERROR(INDEX('⚙️ Parámetros'!$B$23:$B$28,MATCH(C95,'⚙️ Parámetros'!$A$23:$A$28,0)),0)),"")</f>
        <v/>
      </c>
      <c r="G95" s="45" t="str">
        <f>IFERROR(IF(F95="","",F95*IFERROR(INDEX('⚙️ Parámetros'!$E$23:$E$28,MATCH(C95,'⚙️ Parámetros'!$A$23:$A$28,0)),0)),"")</f>
        <v/>
      </c>
      <c r="H95" s="46" t="str">
        <f>IFERROR(IF(D95="","",IFERROR('📋 Registro Paradas'!M95,0)*'⚙️ Parámetros'!$B$32*D95),"")</f>
        <v/>
      </c>
      <c r="I95" s="46" t="str">
        <f>IFERROR(IF(D95="","",MIN(D95,4)*'⚙️ Parámetros'!$B$34+IF('📋 Registro Paradas'!N95="Sí",MIN(D95,8)*'⚙️ Parámetros'!$B$36,0)),"")</f>
        <v/>
      </c>
      <c r="J95" s="47" t="str">
        <f>IFERROR(IF(D95="","",D95*50*('⚙️ Parámetros'!$B$40-1)),"")</f>
        <v/>
      </c>
      <c r="K95" s="48" t="str">
        <f t="shared" si="1"/>
        <v/>
      </c>
      <c r="L95" s="46" t="str">
        <f>IFERROR(IF(D95="","",IF('📋 Registro Paradas'!O95="Sí",F95*'⚙️ Parámetros'!$B$43*IFERROR(INDEX('⚙️ Parámetros'!$E$23:$E$28,MATCH(C95,'⚙️ Parámetros'!$A$23:$A$28,0)),0),0)),"")</f>
        <v/>
      </c>
      <c r="M95" s="46" t="str">
        <f>IFERROR(IF(D95="","",IF(OR('📋 Registro Paradas'!P95="Sí",'📋 Registro Paradas'!P95="Sí — solo reproceso"),1*'⚙️ Parámetros'!$B$32*IFERROR('📋 Registro Paradas'!M95,1),0)),"")</f>
        <v/>
      </c>
      <c r="N95" s="45" t="str">
        <f>IFERROR(IF(D95="","",IF('📋 Registro Paradas'!N95="Sí",I95*('⚙️ Parámetros'!$B$41-1),0)),"")</f>
        <v/>
      </c>
      <c r="O95" s="49" t="str">
        <f>IFERROR(IF(D95="","",SUM(G95:H95,I95,K95,L95:N95)*'⚙️ Parámetros'!$B$44),"")</f>
        <v/>
      </c>
    </row>
    <row r="96" spans="1:15" x14ac:dyDescent="0.25">
      <c r="A96" s="40" t="str">
        <f>IFERROR('📋 Registro Paradas'!A96,"")</f>
        <v/>
      </c>
      <c r="B96" s="41">
        <f>IFERROR('📋 Registro Paradas'!B96,"")</f>
        <v>0</v>
      </c>
      <c r="C96" s="42">
        <f>IFERROR('📋 Registro Paradas'!C96,"")</f>
        <v>0</v>
      </c>
      <c r="D96" s="43" t="str">
        <f>IFERROR('📋 Registro Paradas'!I96,"")</f>
        <v/>
      </c>
      <c r="E96" s="42">
        <f>IFERROR('📋 Registro Paradas'!E96,"")</f>
        <v>0</v>
      </c>
      <c r="F96" s="44" t="str">
        <f>IFERROR(IF(D96="","",D96*IFERROR(INDEX('⚙️ Parámetros'!$B$23:$B$28,MATCH(C96,'⚙️ Parámetros'!$A$23:$A$28,0)),0)),"")</f>
        <v/>
      </c>
      <c r="G96" s="45" t="str">
        <f>IFERROR(IF(F96="","",F96*IFERROR(INDEX('⚙️ Parámetros'!$E$23:$E$28,MATCH(C96,'⚙️ Parámetros'!$A$23:$A$28,0)),0)),"")</f>
        <v/>
      </c>
      <c r="H96" s="46" t="str">
        <f>IFERROR(IF(D96="","",IFERROR('📋 Registro Paradas'!M96,0)*'⚙️ Parámetros'!$B$32*D96),"")</f>
        <v/>
      </c>
      <c r="I96" s="46" t="str">
        <f>IFERROR(IF(D96="","",MIN(D96,4)*'⚙️ Parámetros'!$B$34+IF('📋 Registro Paradas'!N96="Sí",MIN(D96,8)*'⚙️ Parámetros'!$B$36,0)),"")</f>
        <v/>
      </c>
      <c r="J96" s="47" t="str">
        <f>IFERROR(IF(D96="","",D96*50*('⚙️ Parámetros'!$B$40-1)),"")</f>
        <v/>
      </c>
      <c r="K96" s="48" t="str">
        <f t="shared" si="1"/>
        <v/>
      </c>
      <c r="L96" s="46" t="str">
        <f>IFERROR(IF(D96="","",IF('📋 Registro Paradas'!O96="Sí",F96*'⚙️ Parámetros'!$B$43*IFERROR(INDEX('⚙️ Parámetros'!$E$23:$E$28,MATCH(C96,'⚙️ Parámetros'!$A$23:$A$28,0)),0),0)),"")</f>
        <v/>
      </c>
      <c r="M96" s="46" t="str">
        <f>IFERROR(IF(D96="","",IF(OR('📋 Registro Paradas'!P96="Sí",'📋 Registro Paradas'!P96="Sí — solo reproceso"),1*'⚙️ Parámetros'!$B$32*IFERROR('📋 Registro Paradas'!M96,1),0)),"")</f>
        <v/>
      </c>
      <c r="N96" s="45" t="str">
        <f>IFERROR(IF(D96="","",IF('📋 Registro Paradas'!N96="Sí",I96*('⚙️ Parámetros'!$B$41-1),0)),"")</f>
        <v/>
      </c>
      <c r="O96" s="49" t="str">
        <f>IFERROR(IF(D96="","",SUM(G96:H96,I96,K96,L96:N96)*'⚙️ Parámetros'!$B$44),"")</f>
        <v/>
      </c>
    </row>
    <row r="97" spans="1:15" x14ac:dyDescent="0.25">
      <c r="A97" s="40" t="str">
        <f>IFERROR('📋 Registro Paradas'!A97,"")</f>
        <v/>
      </c>
      <c r="B97" s="41">
        <f>IFERROR('📋 Registro Paradas'!B97,"")</f>
        <v>0</v>
      </c>
      <c r="C97" s="42">
        <f>IFERROR('📋 Registro Paradas'!C97,"")</f>
        <v>0</v>
      </c>
      <c r="D97" s="43" t="str">
        <f>IFERROR('📋 Registro Paradas'!I97,"")</f>
        <v/>
      </c>
      <c r="E97" s="42">
        <f>IFERROR('📋 Registro Paradas'!E97,"")</f>
        <v>0</v>
      </c>
      <c r="F97" s="44" t="str">
        <f>IFERROR(IF(D97="","",D97*IFERROR(INDEX('⚙️ Parámetros'!$B$23:$B$28,MATCH(C97,'⚙️ Parámetros'!$A$23:$A$28,0)),0)),"")</f>
        <v/>
      </c>
      <c r="G97" s="45" t="str">
        <f>IFERROR(IF(F97="","",F97*IFERROR(INDEX('⚙️ Parámetros'!$E$23:$E$28,MATCH(C97,'⚙️ Parámetros'!$A$23:$A$28,0)),0)),"")</f>
        <v/>
      </c>
      <c r="H97" s="46" t="str">
        <f>IFERROR(IF(D97="","",IFERROR('📋 Registro Paradas'!M97,0)*'⚙️ Parámetros'!$B$32*D97),"")</f>
        <v/>
      </c>
      <c r="I97" s="46" t="str">
        <f>IFERROR(IF(D97="","",MIN(D97,4)*'⚙️ Parámetros'!$B$34+IF('📋 Registro Paradas'!N97="Sí",MIN(D97,8)*'⚙️ Parámetros'!$B$36,0)),"")</f>
        <v/>
      </c>
      <c r="J97" s="47" t="str">
        <f>IFERROR(IF(D97="","",D97*50*('⚙️ Parámetros'!$B$40-1)),"")</f>
        <v/>
      </c>
      <c r="K97" s="48" t="str">
        <f t="shared" si="1"/>
        <v/>
      </c>
      <c r="L97" s="46" t="str">
        <f>IFERROR(IF(D97="","",IF('📋 Registro Paradas'!O97="Sí",F97*'⚙️ Parámetros'!$B$43*IFERROR(INDEX('⚙️ Parámetros'!$E$23:$E$28,MATCH(C97,'⚙️ Parámetros'!$A$23:$A$28,0)),0),0)),"")</f>
        <v/>
      </c>
      <c r="M97" s="46" t="str">
        <f>IFERROR(IF(D97="","",IF(OR('📋 Registro Paradas'!P97="Sí",'📋 Registro Paradas'!P97="Sí — solo reproceso"),1*'⚙️ Parámetros'!$B$32*IFERROR('📋 Registro Paradas'!M97,1),0)),"")</f>
        <v/>
      </c>
      <c r="N97" s="45" t="str">
        <f>IFERROR(IF(D97="","",IF('📋 Registro Paradas'!N97="Sí",I97*('⚙️ Parámetros'!$B$41-1),0)),"")</f>
        <v/>
      </c>
      <c r="O97" s="49" t="str">
        <f>IFERROR(IF(D97="","",SUM(G97:H97,I97,K97,L97:N97)*'⚙️ Parámetros'!$B$44),"")</f>
        <v/>
      </c>
    </row>
    <row r="98" spans="1:15" x14ac:dyDescent="0.25">
      <c r="A98" s="40" t="str">
        <f>IFERROR('📋 Registro Paradas'!A98,"")</f>
        <v/>
      </c>
      <c r="B98" s="41">
        <f>IFERROR('📋 Registro Paradas'!B98,"")</f>
        <v>0</v>
      </c>
      <c r="C98" s="42">
        <f>IFERROR('📋 Registro Paradas'!C98,"")</f>
        <v>0</v>
      </c>
      <c r="D98" s="43" t="str">
        <f>IFERROR('📋 Registro Paradas'!I98,"")</f>
        <v/>
      </c>
      <c r="E98" s="42">
        <f>IFERROR('📋 Registro Paradas'!E98,"")</f>
        <v>0</v>
      </c>
      <c r="F98" s="44" t="str">
        <f>IFERROR(IF(D98="","",D98*IFERROR(INDEX('⚙️ Parámetros'!$B$23:$B$28,MATCH(C98,'⚙️ Parámetros'!$A$23:$A$28,0)),0)),"")</f>
        <v/>
      </c>
      <c r="G98" s="45" t="str">
        <f>IFERROR(IF(F98="","",F98*IFERROR(INDEX('⚙️ Parámetros'!$E$23:$E$28,MATCH(C98,'⚙️ Parámetros'!$A$23:$A$28,0)),0)),"")</f>
        <v/>
      </c>
      <c r="H98" s="46" t="str">
        <f>IFERROR(IF(D98="","",IFERROR('📋 Registro Paradas'!M98,0)*'⚙️ Parámetros'!$B$32*D98),"")</f>
        <v/>
      </c>
      <c r="I98" s="46" t="str">
        <f>IFERROR(IF(D98="","",MIN(D98,4)*'⚙️ Parámetros'!$B$34+IF('📋 Registro Paradas'!N98="Sí",MIN(D98,8)*'⚙️ Parámetros'!$B$36,0)),"")</f>
        <v/>
      </c>
      <c r="J98" s="47" t="str">
        <f>IFERROR(IF(D98="","",D98*50*('⚙️ Parámetros'!$B$40-1)),"")</f>
        <v/>
      </c>
      <c r="K98" s="48" t="str">
        <f t="shared" si="1"/>
        <v/>
      </c>
      <c r="L98" s="46" t="str">
        <f>IFERROR(IF(D98="","",IF('📋 Registro Paradas'!O98="Sí",F98*'⚙️ Parámetros'!$B$43*IFERROR(INDEX('⚙️ Parámetros'!$E$23:$E$28,MATCH(C98,'⚙️ Parámetros'!$A$23:$A$28,0)),0),0)),"")</f>
        <v/>
      </c>
      <c r="M98" s="46" t="str">
        <f>IFERROR(IF(D98="","",IF(OR('📋 Registro Paradas'!P98="Sí",'📋 Registro Paradas'!P98="Sí — solo reproceso"),1*'⚙️ Parámetros'!$B$32*IFERROR('📋 Registro Paradas'!M98,1),0)),"")</f>
        <v/>
      </c>
      <c r="N98" s="45" t="str">
        <f>IFERROR(IF(D98="","",IF('📋 Registro Paradas'!N98="Sí",I98*('⚙️ Parámetros'!$B$41-1),0)),"")</f>
        <v/>
      </c>
      <c r="O98" s="49" t="str">
        <f>IFERROR(IF(D98="","",SUM(G98:H98,I98,K98,L98:N98)*'⚙️ Parámetros'!$B$44),"")</f>
        <v/>
      </c>
    </row>
    <row r="99" spans="1:15" x14ac:dyDescent="0.25">
      <c r="A99" s="40" t="str">
        <f>IFERROR('📋 Registro Paradas'!A99,"")</f>
        <v/>
      </c>
      <c r="B99" s="41">
        <f>IFERROR('📋 Registro Paradas'!B99,"")</f>
        <v>0</v>
      </c>
      <c r="C99" s="42">
        <f>IFERROR('📋 Registro Paradas'!C99,"")</f>
        <v>0</v>
      </c>
      <c r="D99" s="43" t="str">
        <f>IFERROR('📋 Registro Paradas'!I99,"")</f>
        <v/>
      </c>
      <c r="E99" s="42">
        <f>IFERROR('📋 Registro Paradas'!E99,"")</f>
        <v>0</v>
      </c>
      <c r="F99" s="44" t="str">
        <f>IFERROR(IF(D99="","",D99*IFERROR(INDEX('⚙️ Parámetros'!$B$23:$B$28,MATCH(C99,'⚙️ Parámetros'!$A$23:$A$28,0)),0)),"")</f>
        <v/>
      </c>
      <c r="G99" s="45" t="str">
        <f>IFERROR(IF(F99="","",F99*IFERROR(INDEX('⚙️ Parámetros'!$E$23:$E$28,MATCH(C99,'⚙️ Parámetros'!$A$23:$A$28,0)),0)),"")</f>
        <v/>
      </c>
      <c r="H99" s="46" t="str">
        <f>IFERROR(IF(D99="","",IFERROR('📋 Registro Paradas'!M99,0)*'⚙️ Parámetros'!$B$32*D99),"")</f>
        <v/>
      </c>
      <c r="I99" s="46" t="str">
        <f>IFERROR(IF(D99="","",MIN(D99,4)*'⚙️ Parámetros'!$B$34+IF('📋 Registro Paradas'!N99="Sí",MIN(D99,8)*'⚙️ Parámetros'!$B$36,0)),"")</f>
        <v/>
      </c>
      <c r="J99" s="47" t="str">
        <f>IFERROR(IF(D99="","",D99*50*('⚙️ Parámetros'!$B$40-1)),"")</f>
        <v/>
      </c>
      <c r="K99" s="48" t="str">
        <f t="shared" si="1"/>
        <v/>
      </c>
      <c r="L99" s="46" t="str">
        <f>IFERROR(IF(D99="","",IF('📋 Registro Paradas'!O99="Sí",F99*'⚙️ Parámetros'!$B$43*IFERROR(INDEX('⚙️ Parámetros'!$E$23:$E$28,MATCH(C99,'⚙️ Parámetros'!$A$23:$A$28,0)),0),0)),"")</f>
        <v/>
      </c>
      <c r="M99" s="46" t="str">
        <f>IFERROR(IF(D99="","",IF(OR('📋 Registro Paradas'!P99="Sí",'📋 Registro Paradas'!P99="Sí — solo reproceso"),1*'⚙️ Parámetros'!$B$32*IFERROR('📋 Registro Paradas'!M99,1),0)),"")</f>
        <v/>
      </c>
      <c r="N99" s="45" t="str">
        <f>IFERROR(IF(D99="","",IF('📋 Registro Paradas'!N99="Sí",I99*('⚙️ Parámetros'!$B$41-1),0)),"")</f>
        <v/>
      </c>
      <c r="O99" s="49" t="str">
        <f>IFERROR(IF(D99="","",SUM(G99:H99,I99,K99,L99:N99)*'⚙️ Parámetros'!$B$44),"")</f>
        <v/>
      </c>
    </row>
    <row r="100" spans="1:15" x14ac:dyDescent="0.25">
      <c r="A100" s="40" t="str">
        <f>IFERROR('📋 Registro Paradas'!A100,"")</f>
        <v/>
      </c>
      <c r="B100" s="41">
        <f>IFERROR('📋 Registro Paradas'!B100,"")</f>
        <v>0</v>
      </c>
      <c r="C100" s="42">
        <f>IFERROR('📋 Registro Paradas'!C100,"")</f>
        <v>0</v>
      </c>
      <c r="D100" s="43" t="str">
        <f>IFERROR('📋 Registro Paradas'!I100,"")</f>
        <v/>
      </c>
      <c r="E100" s="42">
        <f>IFERROR('📋 Registro Paradas'!E100,"")</f>
        <v>0</v>
      </c>
      <c r="F100" s="44" t="str">
        <f>IFERROR(IF(D100="","",D100*IFERROR(INDEX('⚙️ Parámetros'!$B$23:$B$28,MATCH(C100,'⚙️ Parámetros'!$A$23:$A$28,0)),0)),"")</f>
        <v/>
      </c>
      <c r="G100" s="45" t="str">
        <f>IFERROR(IF(F100="","",F100*IFERROR(INDEX('⚙️ Parámetros'!$E$23:$E$28,MATCH(C100,'⚙️ Parámetros'!$A$23:$A$28,0)),0)),"")</f>
        <v/>
      </c>
      <c r="H100" s="46" t="str">
        <f>IFERROR(IF(D100="","",IFERROR('📋 Registro Paradas'!M100,0)*'⚙️ Parámetros'!$B$32*D100),"")</f>
        <v/>
      </c>
      <c r="I100" s="46" t="str">
        <f>IFERROR(IF(D100="","",MIN(D100,4)*'⚙️ Parámetros'!$B$34+IF('📋 Registro Paradas'!N100="Sí",MIN(D100,8)*'⚙️ Parámetros'!$B$36,0)),"")</f>
        <v/>
      </c>
      <c r="J100" s="47" t="str">
        <f>IFERROR(IF(D100="","",D100*50*('⚙️ Parámetros'!$B$40-1)),"")</f>
        <v/>
      </c>
      <c r="K100" s="48" t="str">
        <f t="shared" si="1"/>
        <v/>
      </c>
      <c r="L100" s="46" t="str">
        <f>IFERROR(IF(D100="","",IF('📋 Registro Paradas'!O100="Sí",F100*'⚙️ Parámetros'!$B$43*IFERROR(INDEX('⚙️ Parámetros'!$E$23:$E$28,MATCH(C100,'⚙️ Parámetros'!$A$23:$A$28,0)),0),0)),"")</f>
        <v/>
      </c>
      <c r="M100" s="46" t="str">
        <f>IFERROR(IF(D100="","",IF(OR('📋 Registro Paradas'!P100="Sí",'📋 Registro Paradas'!P100="Sí — solo reproceso"),1*'⚙️ Parámetros'!$B$32*IFERROR('📋 Registro Paradas'!M100,1),0)),"")</f>
        <v/>
      </c>
      <c r="N100" s="45" t="str">
        <f>IFERROR(IF(D100="","",IF('📋 Registro Paradas'!N100="Sí",I100*('⚙️ Parámetros'!$B$41-1),0)),"")</f>
        <v/>
      </c>
      <c r="O100" s="49" t="str">
        <f>IFERROR(IF(D100="","",SUM(G100:H100,I100,K100,L100:N100)*'⚙️ Parámetros'!$B$44),"")</f>
        <v/>
      </c>
    </row>
    <row r="101" spans="1:15" x14ac:dyDescent="0.25">
      <c r="A101" s="40" t="str">
        <f>IFERROR('📋 Registro Paradas'!A101,"")</f>
        <v/>
      </c>
      <c r="B101" s="41">
        <f>IFERROR('📋 Registro Paradas'!B101,"")</f>
        <v>0</v>
      </c>
      <c r="C101" s="42">
        <f>IFERROR('📋 Registro Paradas'!C101,"")</f>
        <v>0</v>
      </c>
      <c r="D101" s="43" t="str">
        <f>IFERROR('📋 Registro Paradas'!I101,"")</f>
        <v/>
      </c>
      <c r="E101" s="42">
        <f>IFERROR('📋 Registro Paradas'!E101,"")</f>
        <v>0</v>
      </c>
      <c r="F101" s="44" t="str">
        <f>IFERROR(IF(D101="","",D101*IFERROR(INDEX('⚙️ Parámetros'!$B$23:$B$28,MATCH(C101,'⚙️ Parámetros'!$A$23:$A$28,0)),0)),"")</f>
        <v/>
      </c>
      <c r="G101" s="45" t="str">
        <f>IFERROR(IF(F101="","",F101*IFERROR(INDEX('⚙️ Parámetros'!$E$23:$E$28,MATCH(C101,'⚙️ Parámetros'!$A$23:$A$28,0)),0)),"")</f>
        <v/>
      </c>
      <c r="H101" s="46" t="str">
        <f>IFERROR(IF(D101="","",IFERROR('📋 Registro Paradas'!M101,0)*'⚙️ Parámetros'!$B$32*D101),"")</f>
        <v/>
      </c>
      <c r="I101" s="46" t="str">
        <f>IFERROR(IF(D101="","",MIN(D101,4)*'⚙️ Parámetros'!$B$34+IF('📋 Registro Paradas'!N101="Sí",MIN(D101,8)*'⚙️ Parámetros'!$B$36,0)),"")</f>
        <v/>
      </c>
      <c r="J101" s="47" t="str">
        <f>IFERROR(IF(D101="","",D101*50*('⚙️ Parámetros'!$B$40-1)),"")</f>
        <v/>
      </c>
      <c r="K101" s="48" t="str">
        <f t="shared" si="1"/>
        <v/>
      </c>
      <c r="L101" s="46" t="str">
        <f>IFERROR(IF(D101="","",IF('📋 Registro Paradas'!O101="Sí",F101*'⚙️ Parámetros'!$B$43*IFERROR(INDEX('⚙️ Parámetros'!$E$23:$E$28,MATCH(C101,'⚙️ Parámetros'!$A$23:$A$28,0)),0),0)),"")</f>
        <v/>
      </c>
      <c r="M101" s="46" t="str">
        <f>IFERROR(IF(D101="","",IF(OR('📋 Registro Paradas'!P101="Sí",'📋 Registro Paradas'!P101="Sí — solo reproceso"),1*'⚙️ Parámetros'!$B$32*IFERROR('📋 Registro Paradas'!M101,1),0)),"")</f>
        <v/>
      </c>
      <c r="N101" s="45" t="str">
        <f>IFERROR(IF(D101="","",IF('📋 Registro Paradas'!N101="Sí",I101*('⚙️ Parámetros'!$B$41-1),0)),"")</f>
        <v/>
      </c>
      <c r="O101" s="49" t="str">
        <f>IFERROR(IF(D101="","",SUM(G101:H101,I101,K101,L101:N101)*'⚙️ Parámetros'!$B$44),"")</f>
        <v/>
      </c>
    </row>
    <row r="102" spans="1:15" x14ac:dyDescent="0.25">
      <c r="A102" s="40" t="str">
        <f>IFERROR('📋 Registro Paradas'!A102,"")</f>
        <v/>
      </c>
      <c r="B102" s="41">
        <f>IFERROR('📋 Registro Paradas'!B102,"")</f>
        <v>0</v>
      </c>
      <c r="C102" s="42">
        <f>IFERROR('📋 Registro Paradas'!C102,"")</f>
        <v>0</v>
      </c>
      <c r="D102" s="43" t="str">
        <f>IFERROR('📋 Registro Paradas'!I102,"")</f>
        <v/>
      </c>
      <c r="E102" s="42">
        <f>IFERROR('📋 Registro Paradas'!E102,"")</f>
        <v>0</v>
      </c>
      <c r="F102" s="44" t="str">
        <f>IFERROR(IF(D102="","",D102*IFERROR(INDEX('⚙️ Parámetros'!$B$23:$B$28,MATCH(C102,'⚙️ Parámetros'!$A$23:$A$28,0)),0)),"")</f>
        <v/>
      </c>
      <c r="G102" s="45" t="str">
        <f>IFERROR(IF(F102="","",F102*IFERROR(INDEX('⚙️ Parámetros'!$E$23:$E$28,MATCH(C102,'⚙️ Parámetros'!$A$23:$A$28,0)),0)),"")</f>
        <v/>
      </c>
      <c r="H102" s="46" t="str">
        <f>IFERROR(IF(D102="","",IFERROR('📋 Registro Paradas'!M102,0)*'⚙️ Parámetros'!$B$32*D102),"")</f>
        <v/>
      </c>
      <c r="I102" s="46" t="str">
        <f>IFERROR(IF(D102="","",MIN(D102,4)*'⚙️ Parámetros'!$B$34+IF('📋 Registro Paradas'!N102="Sí",MIN(D102,8)*'⚙️ Parámetros'!$B$36,0)),"")</f>
        <v/>
      </c>
      <c r="J102" s="47" t="str">
        <f>IFERROR(IF(D102="","",D102*50*('⚙️ Parámetros'!$B$40-1)),"")</f>
        <v/>
      </c>
      <c r="K102" s="48" t="str">
        <f t="shared" si="1"/>
        <v/>
      </c>
      <c r="L102" s="46" t="str">
        <f>IFERROR(IF(D102="","",IF('📋 Registro Paradas'!O102="Sí",F102*'⚙️ Parámetros'!$B$43*IFERROR(INDEX('⚙️ Parámetros'!$E$23:$E$28,MATCH(C102,'⚙️ Parámetros'!$A$23:$A$28,0)),0),0)),"")</f>
        <v/>
      </c>
      <c r="M102" s="46" t="str">
        <f>IFERROR(IF(D102="","",IF(OR('📋 Registro Paradas'!P102="Sí",'📋 Registro Paradas'!P102="Sí — solo reproceso"),1*'⚙️ Parámetros'!$B$32*IFERROR('📋 Registro Paradas'!M102,1),0)),"")</f>
        <v/>
      </c>
      <c r="N102" s="45" t="str">
        <f>IFERROR(IF(D102="","",IF('📋 Registro Paradas'!N102="Sí",I102*('⚙️ Parámetros'!$B$41-1),0)),"")</f>
        <v/>
      </c>
      <c r="O102" s="49" t="str">
        <f>IFERROR(IF(D102="","",SUM(G102:H102,I102,K102,L102:N102)*'⚙️ Parámetros'!$B$44),"")</f>
        <v/>
      </c>
    </row>
    <row r="103" spans="1:15" x14ac:dyDescent="0.25">
      <c r="A103" s="40" t="str">
        <f>IFERROR('📋 Registro Paradas'!A103,"")</f>
        <v/>
      </c>
      <c r="B103" s="41">
        <f>IFERROR('📋 Registro Paradas'!B103,"")</f>
        <v>0</v>
      </c>
      <c r="C103" s="42">
        <f>IFERROR('📋 Registro Paradas'!C103,"")</f>
        <v>0</v>
      </c>
      <c r="D103" s="43" t="str">
        <f>IFERROR('📋 Registro Paradas'!I103,"")</f>
        <v/>
      </c>
      <c r="E103" s="42">
        <f>IFERROR('📋 Registro Paradas'!E103,"")</f>
        <v>0</v>
      </c>
      <c r="F103" s="44" t="str">
        <f>IFERROR(IF(D103="","",D103*IFERROR(INDEX('⚙️ Parámetros'!$B$23:$B$28,MATCH(C103,'⚙️ Parámetros'!$A$23:$A$28,0)),0)),"")</f>
        <v/>
      </c>
      <c r="G103" s="45" t="str">
        <f>IFERROR(IF(F103="","",F103*IFERROR(INDEX('⚙️ Parámetros'!$E$23:$E$28,MATCH(C103,'⚙️ Parámetros'!$A$23:$A$28,0)),0)),"")</f>
        <v/>
      </c>
      <c r="H103" s="46" t="str">
        <f>IFERROR(IF(D103="","",IFERROR('📋 Registro Paradas'!M103,0)*'⚙️ Parámetros'!$B$32*D103),"")</f>
        <v/>
      </c>
      <c r="I103" s="46" t="str">
        <f>IFERROR(IF(D103="","",MIN(D103,4)*'⚙️ Parámetros'!$B$34+IF('📋 Registro Paradas'!N103="Sí",MIN(D103,8)*'⚙️ Parámetros'!$B$36,0)),"")</f>
        <v/>
      </c>
      <c r="J103" s="47" t="str">
        <f>IFERROR(IF(D103="","",D103*50*('⚙️ Parámetros'!$B$40-1)),"")</f>
        <v/>
      </c>
      <c r="K103" s="48" t="str">
        <f t="shared" si="1"/>
        <v/>
      </c>
      <c r="L103" s="46" t="str">
        <f>IFERROR(IF(D103="","",IF('📋 Registro Paradas'!O103="Sí",F103*'⚙️ Parámetros'!$B$43*IFERROR(INDEX('⚙️ Parámetros'!$E$23:$E$28,MATCH(C103,'⚙️ Parámetros'!$A$23:$A$28,0)),0),0)),"")</f>
        <v/>
      </c>
      <c r="M103" s="46" t="str">
        <f>IFERROR(IF(D103="","",IF(OR('📋 Registro Paradas'!P103="Sí",'📋 Registro Paradas'!P103="Sí — solo reproceso"),1*'⚙️ Parámetros'!$B$32*IFERROR('📋 Registro Paradas'!M103,1),0)),"")</f>
        <v/>
      </c>
      <c r="N103" s="45" t="str">
        <f>IFERROR(IF(D103="","",IF('📋 Registro Paradas'!N103="Sí",I103*('⚙️ Parámetros'!$B$41-1),0)),"")</f>
        <v/>
      </c>
      <c r="O103" s="49" t="str">
        <f>IFERROR(IF(D103="","",SUM(G103:H103,I103,K103,L103:N103)*'⚙️ Parámetros'!$B$44),"")</f>
        <v/>
      </c>
    </row>
    <row r="104" spans="1:15" x14ac:dyDescent="0.25">
      <c r="A104" s="40" t="str">
        <f>IFERROR('📋 Registro Paradas'!A104,"")</f>
        <v/>
      </c>
      <c r="B104" s="41">
        <f>IFERROR('📋 Registro Paradas'!B104,"")</f>
        <v>0</v>
      </c>
      <c r="C104" s="42">
        <f>IFERROR('📋 Registro Paradas'!C104,"")</f>
        <v>0</v>
      </c>
      <c r="D104" s="43" t="str">
        <f>IFERROR('📋 Registro Paradas'!I104,"")</f>
        <v/>
      </c>
      <c r="E104" s="42">
        <f>IFERROR('📋 Registro Paradas'!E104,"")</f>
        <v>0</v>
      </c>
      <c r="F104" s="44" t="str">
        <f>IFERROR(IF(D104="","",D104*IFERROR(INDEX('⚙️ Parámetros'!$B$23:$B$28,MATCH(C104,'⚙️ Parámetros'!$A$23:$A$28,0)),0)),"")</f>
        <v/>
      </c>
      <c r="G104" s="45" t="str">
        <f>IFERROR(IF(F104="","",F104*IFERROR(INDEX('⚙️ Parámetros'!$E$23:$E$28,MATCH(C104,'⚙️ Parámetros'!$A$23:$A$28,0)),0)),"")</f>
        <v/>
      </c>
      <c r="H104" s="46" t="str">
        <f>IFERROR(IF(D104="","",IFERROR('📋 Registro Paradas'!M104,0)*'⚙️ Parámetros'!$B$32*D104),"")</f>
        <v/>
      </c>
      <c r="I104" s="46" t="str">
        <f>IFERROR(IF(D104="","",MIN(D104,4)*'⚙️ Parámetros'!$B$34+IF('📋 Registro Paradas'!N104="Sí",MIN(D104,8)*'⚙️ Parámetros'!$B$36,0)),"")</f>
        <v/>
      </c>
      <c r="J104" s="47" t="str">
        <f>IFERROR(IF(D104="","",D104*50*('⚙️ Parámetros'!$B$40-1)),"")</f>
        <v/>
      </c>
      <c r="K104" s="48" t="str">
        <f t="shared" si="1"/>
        <v/>
      </c>
      <c r="L104" s="46" t="str">
        <f>IFERROR(IF(D104="","",IF('📋 Registro Paradas'!O104="Sí",F104*'⚙️ Parámetros'!$B$43*IFERROR(INDEX('⚙️ Parámetros'!$E$23:$E$28,MATCH(C104,'⚙️ Parámetros'!$A$23:$A$28,0)),0),0)),"")</f>
        <v/>
      </c>
      <c r="M104" s="46" t="str">
        <f>IFERROR(IF(D104="","",IF(OR('📋 Registro Paradas'!P104="Sí",'📋 Registro Paradas'!P104="Sí — solo reproceso"),1*'⚙️ Parámetros'!$B$32*IFERROR('📋 Registro Paradas'!M104,1),0)),"")</f>
        <v/>
      </c>
      <c r="N104" s="45" t="str">
        <f>IFERROR(IF(D104="","",IF('📋 Registro Paradas'!N104="Sí",I104*('⚙️ Parámetros'!$B$41-1),0)),"")</f>
        <v/>
      </c>
      <c r="O104" s="49" t="str">
        <f>IFERROR(IF(D104="","",SUM(G104:H104,I104,K104,L104:N104)*'⚙️ Parámetros'!$B$44),"")</f>
        <v/>
      </c>
    </row>
    <row r="105" spans="1:15" x14ac:dyDescent="0.25">
      <c r="A105" s="40" t="str">
        <f>IFERROR('📋 Registro Paradas'!A105,"")</f>
        <v/>
      </c>
      <c r="B105" s="41">
        <f>IFERROR('📋 Registro Paradas'!B105,"")</f>
        <v>0</v>
      </c>
      <c r="C105" s="42">
        <f>IFERROR('📋 Registro Paradas'!C105,"")</f>
        <v>0</v>
      </c>
      <c r="D105" s="43" t="str">
        <f>IFERROR('📋 Registro Paradas'!I105,"")</f>
        <v/>
      </c>
      <c r="E105" s="42">
        <f>IFERROR('📋 Registro Paradas'!E105,"")</f>
        <v>0</v>
      </c>
      <c r="F105" s="44" t="str">
        <f>IFERROR(IF(D105="","",D105*IFERROR(INDEX('⚙️ Parámetros'!$B$23:$B$28,MATCH(C105,'⚙️ Parámetros'!$A$23:$A$28,0)),0)),"")</f>
        <v/>
      </c>
      <c r="G105" s="45" t="str">
        <f>IFERROR(IF(F105="","",F105*IFERROR(INDEX('⚙️ Parámetros'!$E$23:$E$28,MATCH(C105,'⚙️ Parámetros'!$A$23:$A$28,0)),0)),"")</f>
        <v/>
      </c>
      <c r="H105" s="46" t="str">
        <f>IFERROR(IF(D105="","",IFERROR('📋 Registro Paradas'!M105,0)*'⚙️ Parámetros'!$B$32*D105),"")</f>
        <v/>
      </c>
      <c r="I105" s="46" t="str">
        <f>IFERROR(IF(D105="","",MIN(D105,4)*'⚙️ Parámetros'!$B$34+IF('📋 Registro Paradas'!N105="Sí",MIN(D105,8)*'⚙️ Parámetros'!$B$36,0)),"")</f>
        <v/>
      </c>
      <c r="J105" s="47" t="str">
        <f>IFERROR(IF(D105="","",D105*50*('⚙️ Parámetros'!$B$40-1)),"")</f>
        <v/>
      </c>
      <c r="K105" s="48" t="str">
        <f t="shared" si="1"/>
        <v/>
      </c>
      <c r="L105" s="46" t="str">
        <f>IFERROR(IF(D105="","",IF('📋 Registro Paradas'!O105="Sí",F105*'⚙️ Parámetros'!$B$43*IFERROR(INDEX('⚙️ Parámetros'!$E$23:$E$28,MATCH(C105,'⚙️ Parámetros'!$A$23:$A$28,0)),0),0)),"")</f>
        <v/>
      </c>
      <c r="M105" s="46" t="str">
        <f>IFERROR(IF(D105="","",IF(OR('📋 Registro Paradas'!P105="Sí",'📋 Registro Paradas'!P105="Sí — solo reproceso"),1*'⚙️ Parámetros'!$B$32*IFERROR('📋 Registro Paradas'!M105,1),0)),"")</f>
        <v/>
      </c>
      <c r="N105" s="45" t="str">
        <f>IFERROR(IF(D105="","",IF('📋 Registro Paradas'!N105="Sí",I105*('⚙️ Parámetros'!$B$41-1),0)),"")</f>
        <v/>
      </c>
      <c r="O105" s="49" t="str">
        <f>IFERROR(IF(D105="","",SUM(G105:H105,I105,K105,L105:N105)*'⚙️ Parámetros'!$B$44),"")</f>
        <v/>
      </c>
    </row>
    <row r="106" spans="1:15" x14ac:dyDescent="0.25">
      <c r="A106" s="40" t="str">
        <f>IFERROR('📋 Registro Paradas'!A106,"")</f>
        <v/>
      </c>
      <c r="B106" s="41">
        <f>IFERROR('📋 Registro Paradas'!B106,"")</f>
        <v>0</v>
      </c>
      <c r="C106" s="42">
        <f>IFERROR('📋 Registro Paradas'!C106,"")</f>
        <v>0</v>
      </c>
      <c r="D106" s="43" t="str">
        <f>IFERROR('📋 Registro Paradas'!I106,"")</f>
        <v/>
      </c>
      <c r="E106" s="42">
        <f>IFERROR('📋 Registro Paradas'!E106,"")</f>
        <v>0</v>
      </c>
      <c r="F106" s="44" t="str">
        <f>IFERROR(IF(D106="","",D106*IFERROR(INDEX('⚙️ Parámetros'!$B$23:$B$28,MATCH(C106,'⚙️ Parámetros'!$A$23:$A$28,0)),0)),"")</f>
        <v/>
      </c>
      <c r="G106" s="45" t="str">
        <f>IFERROR(IF(F106="","",F106*IFERROR(INDEX('⚙️ Parámetros'!$E$23:$E$28,MATCH(C106,'⚙️ Parámetros'!$A$23:$A$28,0)),0)),"")</f>
        <v/>
      </c>
      <c r="H106" s="46" t="str">
        <f>IFERROR(IF(D106="","",IFERROR('📋 Registro Paradas'!M106,0)*'⚙️ Parámetros'!$B$32*D106),"")</f>
        <v/>
      </c>
      <c r="I106" s="46" t="str">
        <f>IFERROR(IF(D106="","",MIN(D106,4)*'⚙️ Parámetros'!$B$34+IF('📋 Registro Paradas'!N106="Sí",MIN(D106,8)*'⚙️ Parámetros'!$B$36,0)),"")</f>
        <v/>
      </c>
      <c r="J106" s="47" t="str">
        <f>IFERROR(IF(D106="","",D106*50*('⚙️ Parámetros'!$B$40-1)),"")</f>
        <v/>
      </c>
      <c r="K106" s="48" t="str">
        <f t="shared" si="1"/>
        <v/>
      </c>
      <c r="L106" s="46" t="str">
        <f>IFERROR(IF(D106="","",IF('📋 Registro Paradas'!O106="Sí",F106*'⚙️ Parámetros'!$B$43*IFERROR(INDEX('⚙️ Parámetros'!$E$23:$E$28,MATCH(C106,'⚙️ Parámetros'!$A$23:$A$28,0)),0),0)),"")</f>
        <v/>
      </c>
      <c r="M106" s="46" t="str">
        <f>IFERROR(IF(D106="","",IF(OR('📋 Registro Paradas'!P106="Sí",'📋 Registro Paradas'!P106="Sí — solo reproceso"),1*'⚙️ Parámetros'!$B$32*IFERROR('📋 Registro Paradas'!M106,1),0)),"")</f>
        <v/>
      </c>
      <c r="N106" s="45" t="str">
        <f>IFERROR(IF(D106="","",IF('📋 Registro Paradas'!N106="Sí",I106*('⚙️ Parámetros'!$B$41-1),0)),"")</f>
        <v/>
      </c>
      <c r="O106" s="49" t="str">
        <f>IFERROR(IF(D106="","",SUM(G106:H106,I106,K106,L106:N106)*'⚙️ Parámetros'!$B$44),"")</f>
        <v/>
      </c>
    </row>
    <row r="107" spans="1:15" x14ac:dyDescent="0.25">
      <c r="A107" s="40" t="str">
        <f>IFERROR('📋 Registro Paradas'!A107,"")</f>
        <v/>
      </c>
      <c r="B107" s="41">
        <f>IFERROR('📋 Registro Paradas'!B107,"")</f>
        <v>0</v>
      </c>
      <c r="C107" s="42">
        <f>IFERROR('📋 Registro Paradas'!C107,"")</f>
        <v>0</v>
      </c>
      <c r="D107" s="43" t="str">
        <f>IFERROR('📋 Registro Paradas'!I107,"")</f>
        <v/>
      </c>
      <c r="E107" s="42">
        <f>IFERROR('📋 Registro Paradas'!E107,"")</f>
        <v>0</v>
      </c>
      <c r="F107" s="44" t="str">
        <f>IFERROR(IF(D107="","",D107*IFERROR(INDEX('⚙️ Parámetros'!$B$23:$B$28,MATCH(C107,'⚙️ Parámetros'!$A$23:$A$28,0)),0)),"")</f>
        <v/>
      </c>
      <c r="G107" s="45" t="str">
        <f>IFERROR(IF(F107="","",F107*IFERROR(INDEX('⚙️ Parámetros'!$E$23:$E$28,MATCH(C107,'⚙️ Parámetros'!$A$23:$A$28,0)),0)),"")</f>
        <v/>
      </c>
      <c r="H107" s="46" t="str">
        <f>IFERROR(IF(D107="","",IFERROR('📋 Registro Paradas'!M107,0)*'⚙️ Parámetros'!$B$32*D107),"")</f>
        <v/>
      </c>
      <c r="I107" s="46" t="str">
        <f>IFERROR(IF(D107="","",MIN(D107,4)*'⚙️ Parámetros'!$B$34+IF('📋 Registro Paradas'!N107="Sí",MIN(D107,8)*'⚙️ Parámetros'!$B$36,0)),"")</f>
        <v/>
      </c>
      <c r="J107" s="47" t="str">
        <f>IFERROR(IF(D107="","",D107*50*('⚙️ Parámetros'!$B$40-1)),"")</f>
        <v/>
      </c>
      <c r="K107" s="48" t="str">
        <f t="shared" si="1"/>
        <v/>
      </c>
      <c r="L107" s="46" t="str">
        <f>IFERROR(IF(D107="","",IF('📋 Registro Paradas'!O107="Sí",F107*'⚙️ Parámetros'!$B$43*IFERROR(INDEX('⚙️ Parámetros'!$E$23:$E$28,MATCH(C107,'⚙️ Parámetros'!$A$23:$A$28,0)),0),0)),"")</f>
        <v/>
      </c>
      <c r="M107" s="46" t="str">
        <f>IFERROR(IF(D107="","",IF(OR('📋 Registro Paradas'!P107="Sí",'📋 Registro Paradas'!P107="Sí — solo reproceso"),1*'⚙️ Parámetros'!$B$32*IFERROR('📋 Registro Paradas'!M107,1),0)),"")</f>
        <v/>
      </c>
      <c r="N107" s="45" t="str">
        <f>IFERROR(IF(D107="","",IF('📋 Registro Paradas'!N107="Sí",I107*('⚙️ Parámetros'!$B$41-1),0)),"")</f>
        <v/>
      </c>
      <c r="O107" s="49" t="str">
        <f>IFERROR(IF(D107="","",SUM(G107:H107,I107,K107,L107:N107)*'⚙️ Parámetros'!$B$44),"")</f>
        <v/>
      </c>
    </row>
    <row r="108" spans="1:15" x14ac:dyDescent="0.25">
      <c r="A108" s="40" t="str">
        <f>IFERROR('📋 Registro Paradas'!A108,"")</f>
        <v/>
      </c>
      <c r="B108" s="41">
        <f>IFERROR('📋 Registro Paradas'!B108,"")</f>
        <v>0</v>
      </c>
      <c r="C108" s="42">
        <f>IFERROR('📋 Registro Paradas'!C108,"")</f>
        <v>0</v>
      </c>
      <c r="D108" s="43" t="str">
        <f>IFERROR('📋 Registro Paradas'!I108,"")</f>
        <v/>
      </c>
      <c r="E108" s="42">
        <f>IFERROR('📋 Registro Paradas'!E108,"")</f>
        <v>0</v>
      </c>
      <c r="F108" s="44" t="str">
        <f>IFERROR(IF(D108="","",D108*IFERROR(INDEX('⚙️ Parámetros'!$B$23:$B$28,MATCH(C108,'⚙️ Parámetros'!$A$23:$A$28,0)),0)),"")</f>
        <v/>
      </c>
      <c r="G108" s="45" t="str">
        <f>IFERROR(IF(F108="","",F108*IFERROR(INDEX('⚙️ Parámetros'!$E$23:$E$28,MATCH(C108,'⚙️ Parámetros'!$A$23:$A$28,0)),0)),"")</f>
        <v/>
      </c>
      <c r="H108" s="46" t="str">
        <f>IFERROR(IF(D108="","",IFERROR('📋 Registro Paradas'!M108,0)*'⚙️ Parámetros'!$B$32*D108),"")</f>
        <v/>
      </c>
      <c r="I108" s="46" t="str">
        <f>IFERROR(IF(D108="","",MIN(D108,4)*'⚙️ Parámetros'!$B$34+IF('📋 Registro Paradas'!N108="Sí",MIN(D108,8)*'⚙️ Parámetros'!$B$36,0)),"")</f>
        <v/>
      </c>
      <c r="J108" s="47" t="str">
        <f>IFERROR(IF(D108="","",D108*50*('⚙️ Parámetros'!$B$40-1)),"")</f>
        <v/>
      </c>
      <c r="K108" s="48" t="str">
        <f t="shared" si="1"/>
        <v/>
      </c>
      <c r="L108" s="46" t="str">
        <f>IFERROR(IF(D108="","",IF('📋 Registro Paradas'!O108="Sí",F108*'⚙️ Parámetros'!$B$43*IFERROR(INDEX('⚙️ Parámetros'!$E$23:$E$28,MATCH(C108,'⚙️ Parámetros'!$A$23:$A$28,0)),0),0)),"")</f>
        <v/>
      </c>
      <c r="M108" s="46" t="str">
        <f>IFERROR(IF(D108="","",IF(OR('📋 Registro Paradas'!P108="Sí",'📋 Registro Paradas'!P108="Sí — solo reproceso"),1*'⚙️ Parámetros'!$B$32*IFERROR('📋 Registro Paradas'!M108,1),0)),"")</f>
        <v/>
      </c>
      <c r="N108" s="45" t="str">
        <f>IFERROR(IF(D108="","",IF('📋 Registro Paradas'!N108="Sí",I108*('⚙️ Parámetros'!$B$41-1),0)),"")</f>
        <v/>
      </c>
      <c r="O108" s="49" t="str">
        <f>IFERROR(IF(D108="","",SUM(G108:H108,I108,K108,L108:N108)*'⚙️ Parámetros'!$B$44),"")</f>
        <v/>
      </c>
    </row>
    <row r="109" spans="1:15" x14ac:dyDescent="0.25">
      <c r="A109" s="40" t="str">
        <f>IFERROR('📋 Registro Paradas'!A109,"")</f>
        <v/>
      </c>
      <c r="B109" s="41">
        <f>IFERROR('📋 Registro Paradas'!B109,"")</f>
        <v>0</v>
      </c>
      <c r="C109" s="42">
        <f>IFERROR('📋 Registro Paradas'!C109,"")</f>
        <v>0</v>
      </c>
      <c r="D109" s="43" t="str">
        <f>IFERROR('📋 Registro Paradas'!I109,"")</f>
        <v/>
      </c>
      <c r="E109" s="42">
        <f>IFERROR('📋 Registro Paradas'!E109,"")</f>
        <v>0</v>
      </c>
      <c r="F109" s="44" t="str">
        <f>IFERROR(IF(D109="","",D109*IFERROR(INDEX('⚙️ Parámetros'!$B$23:$B$28,MATCH(C109,'⚙️ Parámetros'!$A$23:$A$28,0)),0)),"")</f>
        <v/>
      </c>
      <c r="G109" s="45" t="str">
        <f>IFERROR(IF(F109="","",F109*IFERROR(INDEX('⚙️ Parámetros'!$E$23:$E$28,MATCH(C109,'⚙️ Parámetros'!$A$23:$A$28,0)),0)),"")</f>
        <v/>
      </c>
      <c r="H109" s="46" t="str">
        <f>IFERROR(IF(D109="","",IFERROR('📋 Registro Paradas'!M109,0)*'⚙️ Parámetros'!$B$32*D109),"")</f>
        <v/>
      </c>
      <c r="I109" s="46" t="str">
        <f>IFERROR(IF(D109="","",MIN(D109,4)*'⚙️ Parámetros'!$B$34+IF('📋 Registro Paradas'!N109="Sí",MIN(D109,8)*'⚙️ Parámetros'!$B$36,0)),"")</f>
        <v/>
      </c>
      <c r="J109" s="47" t="str">
        <f>IFERROR(IF(D109="","",D109*50*('⚙️ Parámetros'!$B$40-1)),"")</f>
        <v/>
      </c>
      <c r="K109" s="48" t="str">
        <f t="shared" si="1"/>
        <v/>
      </c>
      <c r="L109" s="46" t="str">
        <f>IFERROR(IF(D109="","",IF('📋 Registro Paradas'!O109="Sí",F109*'⚙️ Parámetros'!$B$43*IFERROR(INDEX('⚙️ Parámetros'!$E$23:$E$28,MATCH(C109,'⚙️ Parámetros'!$A$23:$A$28,0)),0),0)),"")</f>
        <v/>
      </c>
      <c r="M109" s="46" t="str">
        <f>IFERROR(IF(D109="","",IF(OR('📋 Registro Paradas'!P109="Sí",'📋 Registro Paradas'!P109="Sí — solo reproceso"),1*'⚙️ Parámetros'!$B$32*IFERROR('📋 Registro Paradas'!M109,1),0)),"")</f>
        <v/>
      </c>
      <c r="N109" s="45" t="str">
        <f>IFERROR(IF(D109="","",IF('📋 Registro Paradas'!N109="Sí",I109*('⚙️ Parámetros'!$B$41-1),0)),"")</f>
        <v/>
      </c>
      <c r="O109" s="49" t="str">
        <f>IFERROR(IF(D109="","",SUM(G109:H109,I109,K109,L109:N109)*'⚙️ Parámetros'!$B$44),"")</f>
        <v/>
      </c>
    </row>
    <row r="110" spans="1:15" x14ac:dyDescent="0.25">
      <c r="A110" s="40" t="str">
        <f>IFERROR('📋 Registro Paradas'!A110,"")</f>
        <v/>
      </c>
      <c r="B110" s="41">
        <f>IFERROR('📋 Registro Paradas'!B110,"")</f>
        <v>0</v>
      </c>
      <c r="C110" s="42">
        <f>IFERROR('📋 Registro Paradas'!C110,"")</f>
        <v>0</v>
      </c>
      <c r="D110" s="43" t="str">
        <f>IFERROR('📋 Registro Paradas'!I110,"")</f>
        <v/>
      </c>
      <c r="E110" s="42">
        <f>IFERROR('📋 Registro Paradas'!E110,"")</f>
        <v>0</v>
      </c>
      <c r="F110" s="44" t="str">
        <f>IFERROR(IF(D110="","",D110*IFERROR(INDEX('⚙️ Parámetros'!$B$23:$B$28,MATCH(C110,'⚙️ Parámetros'!$A$23:$A$28,0)),0)),"")</f>
        <v/>
      </c>
      <c r="G110" s="45" t="str">
        <f>IFERROR(IF(F110="","",F110*IFERROR(INDEX('⚙️ Parámetros'!$E$23:$E$28,MATCH(C110,'⚙️ Parámetros'!$A$23:$A$28,0)),0)),"")</f>
        <v/>
      </c>
      <c r="H110" s="46" t="str">
        <f>IFERROR(IF(D110="","",IFERROR('📋 Registro Paradas'!M110,0)*'⚙️ Parámetros'!$B$32*D110),"")</f>
        <v/>
      </c>
      <c r="I110" s="46" t="str">
        <f>IFERROR(IF(D110="","",MIN(D110,4)*'⚙️ Parámetros'!$B$34+IF('📋 Registro Paradas'!N110="Sí",MIN(D110,8)*'⚙️ Parámetros'!$B$36,0)),"")</f>
        <v/>
      </c>
      <c r="J110" s="47" t="str">
        <f>IFERROR(IF(D110="","",D110*50*('⚙️ Parámetros'!$B$40-1)),"")</f>
        <v/>
      </c>
      <c r="K110" s="48" t="str">
        <f t="shared" si="1"/>
        <v/>
      </c>
      <c r="L110" s="46" t="str">
        <f>IFERROR(IF(D110="","",IF('📋 Registro Paradas'!O110="Sí",F110*'⚙️ Parámetros'!$B$43*IFERROR(INDEX('⚙️ Parámetros'!$E$23:$E$28,MATCH(C110,'⚙️ Parámetros'!$A$23:$A$28,0)),0),0)),"")</f>
        <v/>
      </c>
      <c r="M110" s="46" t="str">
        <f>IFERROR(IF(D110="","",IF(OR('📋 Registro Paradas'!P110="Sí",'📋 Registro Paradas'!P110="Sí — solo reproceso"),1*'⚙️ Parámetros'!$B$32*IFERROR('📋 Registro Paradas'!M110,1),0)),"")</f>
        <v/>
      </c>
      <c r="N110" s="45" t="str">
        <f>IFERROR(IF(D110="","",IF('📋 Registro Paradas'!N110="Sí",I110*('⚙️ Parámetros'!$B$41-1),0)),"")</f>
        <v/>
      </c>
      <c r="O110" s="49" t="str">
        <f>IFERROR(IF(D110="","",SUM(G110:H110,I110,K110,L110:N110)*'⚙️ Parámetros'!$B$44),"")</f>
        <v/>
      </c>
    </row>
    <row r="111" spans="1:15" x14ac:dyDescent="0.25">
      <c r="A111" s="40" t="str">
        <f>IFERROR('📋 Registro Paradas'!A111,"")</f>
        <v/>
      </c>
      <c r="B111" s="41">
        <f>IFERROR('📋 Registro Paradas'!B111,"")</f>
        <v>0</v>
      </c>
      <c r="C111" s="42">
        <f>IFERROR('📋 Registro Paradas'!C111,"")</f>
        <v>0</v>
      </c>
      <c r="D111" s="43" t="str">
        <f>IFERROR('📋 Registro Paradas'!I111,"")</f>
        <v/>
      </c>
      <c r="E111" s="42">
        <f>IFERROR('📋 Registro Paradas'!E111,"")</f>
        <v>0</v>
      </c>
      <c r="F111" s="44" t="str">
        <f>IFERROR(IF(D111="","",D111*IFERROR(INDEX('⚙️ Parámetros'!$B$23:$B$28,MATCH(C111,'⚙️ Parámetros'!$A$23:$A$28,0)),0)),"")</f>
        <v/>
      </c>
      <c r="G111" s="45" t="str">
        <f>IFERROR(IF(F111="","",F111*IFERROR(INDEX('⚙️ Parámetros'!$E$23:$E$28,MATCH(C111,'⚙️ Parámetros'!$A$23:$A$28,0)),0)),"")</f>
        <v/>
      </c>
      <c r="H111" s="46" t="str">
        <f>IFERROR(IF(D111="","",IFERROR('📋 Registro Paradas'!M111,0)*'⚙️ Parámetros'!$B$32*D111),"")</f>
        <v/>
      </c>
      <c r="I111" s="46" t="str">
        <f>IFERROR(IF(D111="","",MIN(D111,4)*'⚙️ Parámetros'!$B$34+IF('📋 Registro Paradas'!N111="Sí",MIN(D111,8)*'⚙️ Parámetros'!$B$36,0)),"")</f>
        <v/>
      </c>
      <c r="J111" s="47" t="str">
        <f>IFERROR(IF(D111="","",D111*50*('⚙️ Parámetros'!$B$40-1)),"")</f>
        <v/>
      </c>
      <c r="K111" s="48" t="str">
        <f t="shared" si="1"/>
        <v/>
      </c>
      <c r="L111" s="46" t="str">
        <f>IFERROR(IF(D111="","",IF('📋 Registro Paradas'!O111="Sí",F111*'⚙️ Parámetros'!$B$43*IFERROR(INDEX('⚙️ Parámetros'!$E$23:$E$28,MATCH(C111,'⚙️ Parámetros'!$A$23:$A$28,0)),0),0)),"")</f>
        <v/>
      </c>
      <c r="M111" s="46" t="str">
        <f>IFERROR(IF(D111="","",IF(OR('📋 Registro Paradas'!P111="Sí",'📋 Registro Paradas'!P111="Sí — solo reproceso"),1*'⚙️ Parámetros'!$B$32*IFERROR('📋 Registro Paradas'!M111,1),0)),"")</f>
        <v/>
      </c>
      <c r="N111" s="45" t="str">
        <f>IFERROR(IF(D111="","",IF('📋 Registro Paradas'!N111="Sí",I111*('⚙️ Parámetros'!$B$41-1),0)),"")</f>
        <v/>
      </c>
      <c r="O111" s="49" t="str">
        <f>IFERROR(IF(D111="","",SUM(G111:H111,I111,K111,L111:N111)*'⚙️ Parámetros'!$B$44),"")</f>
        <v/>
      </c>
    </row>
    <row r="112" spans="1:15" x14ac:dyDescent="0.25">
      <c r="A112" s="40" t="str">
        <f>IFERROR('📋 Registro Paradas'!A112,"")</f>
        <v/>
      </c>
      <c r="B112" s="41">
        <f>IFERROR('📋 Registro Paradas'!B112,"")</f>
        <v>0</v>
      </c>
      <c r="C112" s="42">
        <f>IFERROR('📋 Registro Paradas'!C112,"")</f>
        <v>0</v>
      </c>
      <c r="D112" s="43" t="str">
        <f>IFERROR('📋 Registro Paradas'!I112,"")</f>
        <v/>
      </c>
      <c r="E112" s="42">
        <f>IFERROR('📋 Registro Paradas'!E112,"")</f>
        <v>0</v>
      </c>
      <c r="F112" s="44" t="str">
        <f>IFERROR(IF(D112="","",D112*IFERROR(INDEX('⚙️ Parámetros'!$B$23:$B$28,MATCH(C112,'⚙️ Parámetros'!$A$23:$A$28,0)),0)),"")</f>
        <v/>
      </c>
      <c r="G112" s="45" t="str">
        <f>IFERROR(IF(F112="","",F112*IFERROR(INDEX('⚙️ Parámetros'!$E$23:$E$28,MATCH(C112,'⚙️ Parámetros'!$A$23:$A$28,0)),0)),"")</f>
        <v/>
      </c>
      <c r="H112" s="46" t="str">
        <f>IFERROR(IF(D112="","",IFERROR('📋 Registro Paradas'!M112,0)*'⚙️ Parámetros'!$B$32*D112),"")</f>
        <v/>
      </c>
      <c r="I112" s="46" t="str">
        <f>IFERROR(IF(D112="","",MIN(D112,4)*'⚙️ Parámetros'!$B$34+IF('📋 Registro Paradas'!N112="Sí",MIN(D112,8)*'⚙️ Parámetros'!$B$36,0)),"")</f>
        <v/>
      </c>
      <c r="J112" s="47" t="str">
        <f>IFERROR(IF(D112="","",D112*50*('⚙️ Parámetros'!$B$40-1)),"")</f>
        <v/>
      </c>
      <c r="K112" s="48" t="str">
        <f t="shared" si="1"/>
        <v/>
      </c>
      <c r="L112" s="46" t="str">
        <f>IFERROR(IF(D112="","",IF('📋 Registro Paradas'!O112="Sí",F112*'⚙️ Parámetros'!$B$43*IFERROR(INDEX('⚙️ Parámetros'!$E$23:$E$28,MATCH(C112,'⚙️ Parámetros'!$A$23:$A$28,0)),0),0)),"")</f>
        <v/>
      </c>
      <c r="M112" s="46" t="str">
        <f>IFERROR(IF(D112="","",IF(OR('📋 Registro Paradas'!P112="Sí",'📋 Registro Paradas'!P112="Sí — solo reproceso"),1*'⚙️ Parámetros'!$B$32*IFERROR('📋 Registro Paradas'!M112,1),0)),"")</f>
        <v/>
      </c>
      <c r="N112" s="45" t="str">
        <f>IFERROR(IF(D112="","",IF('📋 Registro Paradas'!N112="Sí",I112*('⚙️ Parámetros'!$B$41-1),0)),"")</f>
        <v/>
      </c>
      <c r="O112" s="49" t="str">
        <f>IFERROR(IF(D112="","",SUM(G112:H112,I112,K112,L112:N112)*'⚙️ Parámetros'!$B$44),"")</f>
        <v/>
      </c>
    </row>
    <row r="113" spans="1:15" x14ac:dyDescent="0.25">
      <c r="A113" s="40" t="str">
        <f>IFERROR('📋 Registro Paradas'!A113,"")</f>
        <v/>
      </c>
      <c r="B113" s="41">
        <f>IFERROR('📋 Registro Paradas'!B113,"")</f>
        <v>0</v>
      </c>
      <c r="C113" s="42">
        <f>IFERROR('📋 Registro Paradas'!C113,"")</f>
        <v>0</v>
      </c>
      <c r="D113" s="43" t="str">
        <f>IFERROR('📋 Registro Paradas'!I113,"")</f>
        <v/>
      </c>
      <c r="E113" s="42">
        <f>IFERROR('📋 Registro Paradas'!E113,"")</f>
        <v>0</v>
      </c>
      <c r="F113" s="44" t="str">
        <f>IFERROR(IF(D113="","",D113*IFERROR(INDEX('⚙️ Parámetros'!$B$23:$B$28,MATCH(C113,'⚙️ Parámetros'!$A$23:$A$28,0)),0)),"")</f>
        <v/>
      </c>
      <c r="G113" s="45" t="str">
        <f>IFERROR(IF(F113="","",F113*IFERROR(INDEX('⚙️ Parámetros'!$E$23:$E$28,MATCH(C113,'⚙️ Parámetros'!$A$23:$A$28,0)),0)),"")</f>
        <v/>
      </c>
      <c r="H113" s="46" t="str">
        <f>IFERROR(IF(D113="","",IFERROR('📋 Registro Paradas'!M113,0)*'⚙️ Parámetros'!$B$32*D113),"")</f>
        <v/>
      </c>
      <c r="I113" s="46" t="str">
        <f>IFERROR(IF(D113="","",MIN(D113,4)*'⚙️ Parámetros'!$B$34+IF('📋 Registro Paradas'!N113="Sí",MIN(D113,8)*'⚙️ Parámetros'!$B$36,0)),"")</f>
        <v/>
      </c>
      <c r="J113" s="47" t="str">
        <f>IFERROR(IF(D113="","",D113*50*('⚙️ Parámetros'!$B$40-1)),"")</f>
        <v/>
      </c>
      <c r="K113" s="48" t="str">
        <f t="shared" si="1"/>
        <v/>
      </c>
      <c r="L113" s="46" t="str">
        <f>IFERROR(IF(D113="","",IF('📋 Registro Paradas'!O113="Sí",F113*'⚙️ Parámetros'!$B$43*IFERROR(INDEX('⚙️ Parámetros'!$E$23:$E$28,MATCH(C113,'⚙️ Parámetros'!$A$23:$A$28,0)),0),0)),"")</f>
        <v/>
      </c>
      <c r="M113" s="46" t="str">
        <f>IFERROR(IF(D113="","",IF(OR('📋 Registro Paradas'!P113="Sí",'📋 Registro Paradas'!P113="Sí — solo reproceso"),1*'⚙️ Parámetros'!$B$32*IFERROR('📋 Registro Paradas'!M113,1),0)),"")</f>
        <v/>
      </c>
      <c r="N113" s="45" t="str">
        <f>IFERROR(IF(D113="","",IF('📋 Registro Paradas'!N113="Sí",I113*('⚙️ Parámetros'!$B$41-1),0)),"")</f>
        <v/>
      </c>
      <c r="O113" s="49" t="str">
        <f>IFERROR(IF(D113="","",SUM(G113:H113,I113,K113,L113:N113)*'⚙️ Parámetros'!$B$44),"")</f>
        <v/>
      </c>
    </row>
    <row r="114" spans="1:15" x14ac:dyDescent="0.25">
      <c r="A114" s="40" t="str">
        <f>IFERROR('📋 Registro Paradas'!A114,"")</f>
        <v/>
      </c>
      <c r="B114" s="41">
        <f>IFERROR('📋 Registro Paradas'!B114,"")</f>
        <v>0</v>
      </c>
      <c r="C114" s="42">
        <f>IFERROR('📋 Registro Paradas'!C114,"")</f>
        <v>0</v>
      </c>
      <c r="D114" s="43" t="str">
        <f>IFERROR('📋 Registro Paradas'!I114,"")</f>
        <v/>
      </c>
      <c r="E114" s="42">
        <f>IFERROR('📋 Registro Paradas'!E114,"")</f>
        <v>0</v>
      </c>
      <c r="F114" s="44" t="str">
        <f>IFERROR(IF(D114="","",D114*IFERROR(INDEX('⚙️ Parámetros'!$B$23:$B$28,MATCH(C114,'⚙️ Parámetros'!$A$23:$A$28,0)),0)),"")</f>
        <v/>
      </c>
      <c r="G114" s="45" t="str">
        <f>IFERROR(IF(F114="","",F114*IFERROR(INDEX('⚙️ Parámetros'!$E$23:$E$28,MATCH(C114,'⚙️ Parámetros'!$A$23:$A$28,0)),0)),"")</f>
        <v/>
      </c>
      <c r="H114" s="46" t="str">
        <f>IFERROR(IF(D114="","",IFERROR('📋 Registro Paradas'!M114,0)*'⚙️ Parámetros'!$B$32*D114),"")</f>
        <v/>
      </c>
      <c r="I114" s="46" t="str">
        <f>IFERROR(IF(D114="","",MIN(D114,4)*'⚙️ Parámetros'!$B$34+IF('📋 Registro Paradas'!N114="Sí",MIN(D114,8)*'⚙️ Parámetros'!$B$36,0)),"")</f>
        <v/>
      </c>
      <c r="J114" s="47" t="str">
        <f>IFERROR(IF(D114="","",D114*50*('⚙️ Parámetros'!$B$40-1)),"")</f>
        <v/>
      </c>
      <c r="K114" s="48" t="str">
        <f t="shared" si="1"/>
        <v/>
      </c>
      <c r="L114" s="46" t="str">
        <f>IFERROR(IF(D114="","",IF('📋 Registro Paradas'!O114="Sí",F114*'⚙️ Parámetros'!$B$43*IFERROR(INDEX('⚙️ Parámetros'!$E$23:$E$28,MATCH(C114,'⚙️ Parámetros'!$A$23:$A$28,0)),0),0)),"")</f>
        <v/>
      </c>
      <c r="M114" s="46" t="str">
        <f>IFERROR(IF(D114="","",IF(OR('📋 Registro Paradas'!P114="Sí",'📋 Registro Paradas'!P114="Sí — solo reproceso"),1*'⚙️ Parámetros'!$B$32*IFERROR('📋 Registro Paradas'!M114,1),0)),"")</f>
        <v/>
      </c>
      <c r="N114" s="45" t="str">
        <f>IFERROR(IF(D114="","",IF('📋 Registro Paradas'!N114="Sí",I114*('⚙️ Parámetros'!$B$41-1),0)),"")</f>
        <v/>
      </c>
      <c r="O114" s="49" t="str">
        <f>IFERROR(IF(D114="","",SUM(G114:H114,I114,K114,L114:N114)*'⚙️ Parámetros'!$B$44),"")</f>
        <v/>
      </c>
    </row>
    <row r="115" spans="1:15" x14ac:dyDescent="0.25">
      <c r="A115" s="40" t="str">
        <f>IFERROR('📋 Registro Paradas'!A115,"")</f>
        <v/>
      </c>
      <c r="B115" s="41">
        <f>IFERROR('📋 Registro Paradas'!B115,"")</f>
        <v>0</v>
      </c>
      <c r="C115" s="42">
        <f>IFERROR('📋 Registro Paradas'!C115,"")</f>
        <v>0</v>
      </c>
      <c r="D115" s="43" t="str">
        <f>IFERROR('📋 Registro Paradas'!I115,"")</f>
        <v/>
      </c>
      <c r="E115" s="42">
        <f>IFERROR('📋 Registro Paradas'!E115,"")</f>
        <v>0</v>
      </c>
      <c r="F115" s="44" t="str">
        <f>IFERROR(IF(D115="","",D115*IFERROR(INDEX('⚙️ Parámetros'!$B$23:$B$28,MATCH(C115,'⚙️ Parámetros'!$A$23:$A$28,0)),0)),"")</f>
        <v/>
      </c>
      <c r="G115" s="45" t="str">
        <f>IFERROR(IF(F115="","",F115*IFERROR(INDEX('⚙️ Parámetros'!$E$23:$E$28,MATCH(C115,'⚙️ Parámetros'!$A$23:$A$28,0)),0)),"")</f>
        <v/>
      </c>
      <c r="H115" s="46" t="str">
        <f>IFERROR(IF(D115="","",IFERROR('📋 Registro Paradas'!M115,0)*'⚙️ Parámetros'!$B$32*D115),"")</f>
        <v/>
      </c>
      <c r="I115" s="46" t="str">
        <f>IFERROR(IF(D115="","",MIN(D115,4)*'⚙️ Parámetros'!$B$34+IF('📋 Registro Paradas'!N115="Sí",MIN(D115,8)*'⚙️ Parámetros'!$B$36,0)),"")</f>
        <v/>
      </c>
      <c r="J115" s="47" t="str">
        <f>IFERROR(IF(D115="","",D115*50*('⚙️ Parámetros'!$B$40-1)),"")</f>
        <v/>
      </c>
      <c r="K115" s="48" t="str">
        <f t="shared" si="1"/>
        <v/>
      </c>
      <c r="L115" s="46" t="str">
        <f>IFERROR(IF(D115="","",IF('📋 Registro Paradas'!O115="Sí",F115*'⚙️ Parámetros'!$B$43*IFERROR(INDEX('⚙️ Parámetros'!$E$23:$E$28,MATCH(C115,'⚙️ Parámetros'!$A$23:$A$28,0)),0),0)),"")</f>
        <v/>
      </c>
      <c r="M115" s="46" t="str">
        <f>IFERROR(IF(D115="","",IF(OR('📋 Registro Paradas'!P115="Sí",'📋 Registro Paradas'!P115="Sí — solo reproceso"),1*'⚙️ Parámetros'!$B$32*IFERROR('📋 Registro Paradas'!M115,1),0)),"")</f>
        <v/>
      </c>
      <c r="N115" s="45" t="str">
        <f>IFERROR(IF(D115="","",IF('📋 Registro Paradas'!N115="Sí",I115*('⚙️ Parámetros'!$B$41-1),0)),"")</f>
        <v/>
      </c>
      <c r="O115" s="49" t="str">
        <f>IFERROR(IF(D115="","",SUM(G115:H115,I115,K115,L115:N115)*'⚙️ Parámetros'!$B$44),"")</f>
        <v/>
      </c>
    </row>
    <row r="116" spans="1:15" x14ac:dyDescent="0.25">
      <c r="A116" s="40" t="str">
        <f>IFERROR('📋 Registro Paradas'!A116,"")</f>
        <v/>
      </c>
      <c r="B116" s="41">
        <f>IFERROR('📋 Registro Paradas'!B116,"")</f>
        <v>0</v>
      </c>
      <c r="C116" s="42">
        <f>IFERROR('📋 Registro Paradas'!C116,"")</f>
        <v>0</v>
      </c>
      <c r="D116" s="43" t="str">
        <f>IFERROR('📋 Registro Paradas'!I116,"")</f>
        <v/>
      </c>
      <c r="E116" s="42">
        <f>IFERROR('📋 Registro Paradas'!E116,"")</f>
        <v>0</v>
      </c>
      <c r="F116" s="44" t="str">
        <f>IFERROR(IF(D116="","",D116*IFERROR(INDEX('⚙️ Parámetros'!$B$23:$B$28,MATCH(C116,'⚙️ Parámetros'!$A$23:$A$28,0)),0)),"")</f>
        <v/>
      </c>
      <c r="G116" s="45" t="str">
        <f>IFERROR(IF(F116="","",F116*IFERROR(INDEX('⚙️ Parámetros'!$E$23:$E$28,MATCH(C116,'⚙️ Parámetros'!$A$23:$A$28,0)),0)),"")</f>
        <v/>
      </c>
      <c r="H116" s="46" t="str">
        <f>IFERROR(IF(D116="","",IFERROR('📋 Registro Paradas'!M116,0)*'⚙️ Parámetros'!$B$32*D116),"")</f>
        <v/>
      </c>
      <c r="I116" s="46" t="str">
        <f>IFERROR(IF(D116="","",MIN(D116,4)*'⚙️ Parámetros'!$B$34+IF('📋 Registro Paradas'!N116="Sí",MIN(D116,8)*'⚙️ Parámetros'!$B$36,0)),"")</f>
        <v/>
      </c>
      <c r="J116" s="47" t="str">
        <f>IFERROR(IF(D116="","",D116*50*('⚙️ Parámetros'!$B$40-1)),"")</f>
        <v/>
      </c>
      <c r="K116" s="48" t="str">
        <f t="shared" si="1"/>
        <v/>
      </c>
      <c r="L116" s="46" t="str">
        <f>IFERROR(IF(D116="","",IF('📋 Registro Paradas'!O116="Sí",F116*'⚙️ Parámetros'!$B$43*IFERROR(INDEX('⚙️ Parámetros'!$E$23:$E$28,MATCH(C116,'⚙️ Parámetros'!$A$23:$A$28,0)),0),0)),"")</f>
        <v/>
      </c>
      <c r="M116" s="46" t="str">
        <f>IFERROR(IF(D116="","",IF(OR('📋 Registro Paradas'!P116="Sí",'📋 Registro Paradas'!P116="Sí — solo reproceso"),1*'⚙️ Parámetros'!$B$32*IFERROR('📋 Registro Paradas'!M116,1),0)),"")</f>
        <v/>
      </c>
      <c r="N116" s="45" t="str">
        <f>IFERROR(IF(D116="","",IF('📋 Registro Paradas'!N116="Sí",I116*('⚙️ Parámetros'!$B$41-1),0)),"")</f>
        <v/>
      </c>
      <c r="O116" s="49" t="str">
        <f>IFERROR(IF(D116="","",SUM(G116:H116,I116,K116,L116:N116)*'⚙️ Parámetros'!$B$44),"")</f>
        <v/>
      </c>
    </row>
    <row r="117" spans="1:15" x14ac:dyDescent="0.25">
      <c r="A117" s="40" t="str">
        <f>IFERROR('📋 Registro Paradas'!A117,"")</f>
        <v/>
      </c>
      <c r="B117" s="41">
        <f>IFERROR('📋 Registro Paradas'!B117,"")</f>
        <v>0</v>
      </c>
      <c r="C117" s="42">
        <f>IFERROR('📋 Registro Paradas'!C117,"")</f>
        <v>0</v>
      </c>
      <c r="D117" s="43" t="str">
        <f>IFERROR('📋 Registro Paradas'!I117,"")</f>
        <v/>
      </c>
      <c r="E117" s="42">
        <f>IFERROR('📋 Registro Paradas'!E117,"")</f>
        <v>0</v>
      </c>
      <c r="F117" s="44" t="str">
        <f>IFERROR(IF(D117="","",D117*IFERROR(INDEX('⚙️ Parámetros'!$B$23:$B$28,MATCH(C117,'⚙️ Parámetros'!$A$23:$A$28,0)),0)),"")</f>
        <v/>
      </c>
      <c r="G117" s="45" t="str">
        <f>IFERROR(IF(F117="","",F117*IFERROR(INDEX('⚙️ Parámetros'!$E$23:$E$28,MATCH(C117,'⚙️ Parámetros'!$A$23:$A$28,0)),0)),"")</f>
        <v/>
      </c>
      <c r="H117" s="46" t="str">
        <f>IFERROR(IF(D117="","",IFERROR('📋 Registro Paradas'!M117,0)*'⚙️ Parámetros'!$B$32*D117),"")</f>
        <v/>
      </c>
      <c r="I117" s="46" t="str">
        <f>IFERROR(IF(D117="","",MIN(D117,4)*'⚙️ Parámetros'!$B$34+IF('📋 Registro Paradas'!N117="Sí",MIN(D117,8)*'⚙️ Parámetros'!$B$36,0)),"")</f>
        <v/>
      </c>
      <c r="J117" s="47" t="str">
        <f>IFERROR(IF(D117="","",D117*50*('⚙️ Parámetros'!$B$40-1)),"")</f>
        <v/>
      </c>
      <c r="K117" s="48" t="str">
        <f t="shared" si="1"/>
        <v/>
      </c>
      <c r="L117" s="46" t="str">
        <f>IFERROR(IF(D117="","",IF('📋 Registro Paradas'!O117="Sí",F117*'⚙️ Parámetros'!$B$43*IFERROR(INDEX('⚙️ Parámetros'!$E$23:$E$28,MATCH(C117,'⚙️ Parámetros'!$A$23:$A$28,0)),0),0)),"")</f>
        <v/>
      </c>
      <c r="M117" s="46" t="str">
        <f>IFERROR(IF(D117="","",IF(OR('📋 Registro Paradas'!P117="Sí",'📋 Registro Paradas'!P117="Sí — solo reproceso"),1*'⚙️ Parámetros'!$B$32*IFERROR('📋 Registro Paradas'!M117,1),0)),"")</f>
        <v/>
      </c>
      <c r="N117" s="45" t="str">
        <f>IFERROR(IF(D117="","",IF('📋 Registro Paradas'!N117="Sí",I117*('⚙️ Parámetros'!$B$41-1),0)),"")</f>
        <v/>
      </c>
      <c r="O117" s="49" t="str">
        <f>IFERROR(IF(D117="","",SUM(G117:H117,I117,K117,L117:N117)*'⚙️ Parámetros'!$B$44),"")</f>
        <v/>
      </c>
    </row>
    <row r="118" spans="1:15" x14ac:dyDescent="0.25">
      <c r="A118" s="40" t="str">
        <f>IFERROR('📋 Registro Paradas'!A118,"")</f>
        <v/>
      </c>
      <c r="B118" s="41">
        <f>IFERROR('📋 Registro Paradas'!B118,"")</f>
        <v>0</v>
      </c>
      <c r="C118" s="42">
        <f>IFERROR('📋 Registro Paradas'!C118,"")</f>
        <v>0</v>
      </c>
      <c r="D118" s="43" t="str">
        <f>IFERROR('📋 Registro Paradas'!I118,"")</f>
        <v/>
      </c>
      <c r="E118" s="42">
        <f>IFERROR('📋 Registro Paradas'!E118,"")</f>
        <v>0</v>
      </c>
      <c r="F118" s="44" t="str">
        <f>IFERROR(IF(D118="","",D118*IFERROR(INDEX('⚙️ Parámetros'!$B$23:$B$28,MATCH(C118,'⚙️ Parámetros'!$A$23:$A$28,0)),0)),"")</f>
        <v/>
      </c>
      <c r="G118" s="45" t="str">
        <f>IFERROR(IF(F118="","",F118*IFERROR(INDEX('⚙️ Parámetros'!$E$23:$E$28,MATCH(C118,'⚙️ Parámetros'!$A$23:$A$28,0)),0)),"")</f>
        <v/>
      </c>
      <c r="H118" s="46" t="str">
        <f>IFERROR(IF(D118="","",IFERROR('📋 Registro Paradas'!M118,0)*'⚙️ Parámetros'!$B$32*D118),"")</f>
        <v/>
      </c>
      <c r="I118" s="46" t="str">
        <f>IFERROR(IF(D118="","",MIN(D118,4)*'⚙️ Parámetros'!$B$34+IF('📋 Registro Paradas'!N118="Sí",MIN(D118,8)*'⚙️ Parámetros'!$B$36,0)),"")</f>
        <v/>
      </c>
      <c r="J118" s="47" t="str">
        <f>IFERROR(IF(D118="","",D118*50*('⚙️ Parámetros'!$B$40-1)),"")</f>
        <v/>
      </c>
      <c r="K118" s="48" t="str">
        <f t="shared" si="1"/>
        <v/>
      </c>
      <c r="L118" s="46" t="str">
        <f>IFERROR(IF(D118="","",IF('📋 Registro Paradas'!O118="Sí",F118*'⚙️ Parámetros'!$B$43*IFERROR(INDEX('⚙️ Parámetros'!$E$23:$E$28,MATCH(C118,'⚙️ Parámetros'!$A$23:$A$28,0)),0),0)),"")</f>
        <v/>
      </c>
      <c r="M118" s="46" t="str">
        <f>IFERROR(IF(D118="","",IF(OR('📋 Registro Paradas'!P118="Sí",'📋 Registro Paradas'!P118="Sí — solo reproceso"),1*'⚙️ Parámetros'!$B$32*IFERROR('📋 Registro Paradas'!M118,1),0)),"")</f>
        <v/>
      </c>
      <c r="N118" s="45" t="str">
        <f>IFERROR(IF(D118="","",IF('📋 Registro Paradas'!N118="Sí",I118*('⚙️ Parámetros'!$B$41-1),0)),"")</f>
        <v/>
      </c>
      <c r="O118" s="49" t="str">
        <f>IFERROR(IF(D118="","",SUM(G118:H118,I118,K118,L118:N118)*'⚙️ Parámetros'!$B$44),"")</f>
        <v/>
      </c>
    </row>
    <row r="119" spans="1:15" x14ac:dyDescent="0.25">
      <c r="A119" s="40" t="str">
        <f>IFERROR('📋 Registro Paradas'!A119,"")</f>
        <v/>
      </c>
      <c r="B119" s="41">
        <f>IFERROR('📋 Registro Paradas'!B119,"")</f>
        <v>0</v>
      </c>
      <c r="C119" s="42">
        <f>IFERROR('📋 Registro Paradas'!C119,"")</f>
        <v>0</v>
      </c>
      <c r="D119" s="43" t="str">
        <f>IFERROR('📋 Registro Paradas'!I119,"")</f>
        <v/>
      </c>
      <c r="E119" s="42">
        <f>IFERROR('📋 Registro Paradas'!E119,"")</f>
        <v>0</v>
      </c>
      <c r="F119" s="44" t="str">
        <f>IFERROR(IF(D119="","",D119*IFERROR(INDEX('⚙️ Parámetros'!$B$23:$B$28,MATCH(C119,'⚙️ Parámetros'!$A$23:$A$28,0)),0)),"")</f>
        <v/>
      </c>
      <c r="G119" s="45" t="str">
        <f>IFERROR(IF(F119="","",F119*IFERROR(INDEX('⚙️ Parámetros'!$E$23:$E$28,MATCH(C119,'⚙️ Parámetros'!$A$23:$A$28,0)),0)),"")</f>
        <v/>
      </c>
      <c r="H119" s="46" t="str">
        <f>IFERROR(IF(D119="","",IFERROR('📋 Registro Paradas'!M119,0)*'⚙️ Parámetros'!$B$32*D119),"")</f>
        <v/>
      </c>
      <c r="I119" s="46" t="str">
        <f>IFERROR(IF(D119="","",MIN(D119,4)*'⚙️ Parámetros'!$B$34+IF('📋 Registro Paradas'!N119="Sí",MIN(D119,8)*'⚙️ Parámetros'!$B$36,0)),"")</f>
        <v/>
      </c>
      <c r="J119" s="47" t="str">
        <f>IFERROR(IF(D119="","",D119*50*('⚙️ Parámetros'!$B$40-1)),"")</f>
        <v/>
      </c>
      <c r="K119" s="48" t="str">
        <f t="shared" si="1"/>
        <v/>
      </c>
      <c r="L119" s="46" t="str">
        <f>IFERROR(IF(D119="","",IF('📋 Registro Paradas'!O119="Sí",F119*'⚙️ Parámetros'!$B$43*IFERROR(INDEX('⚙️ Parámetros'!$E$23:$E$28,MATCH(C119,'⚙️ Parámetros'!$A$23:$A$28,0)),0),0)),"")</f>
        <v/>
      </c>
      <c r="M119" s="46" t="str">
        <f>IFERROR(IF(D119="","",IF(OR('📋 Registro Paradas'!P119="Sí",'📋 Registro Paradas'!P119="Sí — solo reproceso"),1*'⚙️ Parámetros'!$B$32*IFERROR('📋 Registro Paradas'!M119,1),0)),"")</f>
        <v/>
      </c>
      <c r="N119" s="45" t="str">
        <f>IFERROR(IF(D119="","",IF('📋 Registro Paradas'!N119="Sí",I119*('⚙️ Parámetros'!$B$41-1),0)),"")</f>
        <v/>
      </c>
      <c r="O119" s="49" t="str">
        <f>IFERROR(IF(D119="","",SUM(G119:H119,I119,K119,L119:N119)*'⚙️ Parámetros'!$B$44),"")</f>
        <v/>
      </c>
    </row>
    <row r="120" spans="1:15" x14ac:dyDescent="0.25">
      <c r="A120" s="40" t="str">
        <f>IFERROR('📋 Registro Paradas'!A120,"")</f>
        <v/>
      </c>
      <c r="B120" s="41">
        <f>IFERROR('📋 Registro Paradas'!B120,"")</f>
        <v>0</v>
      </c>
      <c r="C120" s="42">
        <f>IFERROR('📋 Registro Paradas'!C120,"")</f>
        <v>0</v>
      </c>
      <c r="D120" s="43" t="str">
        <f>IFERROR('📋 Registro Paradas'!I120,"")</f>
        <v/>
      </c>
      <c r="E120" s="42">
        <f>IFERROR('📋 Registro Paradas'!E120,"")</f>
        <v>0</v>
      </c>
      <c r="F120" s="44" t="str">
        <f>IFERROR(IF(D120="","",D120*IFERROR(INDEX('⚙️ Parámetros'!$B$23:$B$28,MATCH(C120,'⚙️ Parámetros'!$A$23:$A$28,0)),0)),"")</f>
        <v/>
      </c>
      <c r="G120" s="45" t="str">
        <f>IFERROR(IF(F120="","",F120*IFERROR(INDEX('⚙️ Parámetros'!$E$23:$E$28,MATCH(C120,'⚙️ Parámetros'!$A$23:$A$28,0)),0)),"")</f>
        <v/>
      </c>
      <c r="H120" s="46" t="str">
        <f>IFERROR(IF(D120="","",IFERROR('📋 Registro Paradas'!M120,0)*'⚙️ Parámetros'!$B$32*D120),"")</f>
        <v/>
      </c>
      <c r="I120" s="46" t="str">
        <f>IFERROR(IF(D120="","",MIN(D120,4)*'⚙️ Parámetros'!$B$34+IF('📋 Registro Paradas'!N120="Sí",MIN(D120,8)*'⚙️ Parámetros'!$B$36,0)),"")</f>
        <v/>
      </c>
      <c r="J120" s="47" t="str">
        <f>IFERROR(IF(D120="","",D120*50*('⚙️ Parámetros'!$B$40-1)),"")</f>
        <v/>
      </c>
      <c r="K120" s="48" t="str">
        <f t="shared" si="1"/>
        <v/>
      </c>
      <c r="L120" s="46" t="str">
        <f>IFERROR(IF(D120="","",IF('📋 Registro Paradas'!O120="Sí",F120*'⚙️ Parámetros'!$B$43*IFERROR(INDEX('⚙️ Parámetros'!$E$23:$E$28,MATCH(C120,'⚙️ Parámetros'!$A$23:$A$28,0)),0),0)),"")</f>
        <v/>
      </c>
      <c r="M120" s="46" t="str">
        <f>IFERROR(IF(D120="","",IF(OR('📋 Registro Paradas'!P120="Sí",'📋 Registro Paradas'!P120="Sí — solo reproceso"),1*'⚙️ Parámetros'!$B$32*IFERROR('📋 Registro Paradas'!M120,1),0)),"")</f>
        <v/>
      </c>
      <c r="N120" s="45" t="str">
        <f>IFERROR(IF(D120="","",IF('📋 Registro Paradas'!N120="Sí",I120*('⚙️ Parámetros'!$B$41-1),0)),"")</f>
        <v/>
      </c>
      <c r="O120" s="49" t="str">
        <f>IFERROR(IF(D120="","",SUM(G120:H120,I120,K120,L120:N120)*'⚙️ Parámetros'!$B$44),"")</f>
        <v/>
      </c>
    </row>
    <row r="121" spans="1:15" x14ac:dyDescent="0.25">
      <c r="A121" s="40" t="str">
        <f>IFERROR('📋 Registro Paradas'!A121,"")</f>
        <v/>
      </c>
      <c r="B121" s="41">
        <f>IFERROR('📋 Registro Paradas'!B121,"")</f>
        <v>0</v>
      </c>
      <c r="C121" s="42">
        <f>IFERROR('📋 Registro Paradas'!C121,"")</f>
        <v>0</v>
      </c>
      <c r="D121" s="43" t="str">
        <f>IFERROR('📋 Registro Paradas'!I121,"")</f>
        <v/>
      </c>
      <c r="E121" s="42">
        <f>IFERROR('📋 Registro Paradas'!E121,"")</f>
        <v>0</v>
      </c>
      <c r="F121" s="44" t="str">
        <f>IFERROR(IF(D121="","",D121*IFERROR(INDEX('⚙️ Parámetros'!$B$23:$B$28,MATCH(C121,'⚙️ Parámetros'!$A$23:$A$28,0)),0)),"")</f>
        <v/>
      </c>
      <c r="G121" s="45" t="str">
        <f>IFERROR(IF(F121="","",F121*IFERROR(INDEX('⚙️ Parámetros'!$E$23:$E$28,MATCH(C121,'⚙️ Parámetros'!$A$23:$A$28,0)),0)),"")</f>
        <v/>
      </c>
      <c r="H121" s="46" t="str">
        <f>IFERROR(IF(D121="","",IFERROR('📋 Registro Paradas'!M121,0)*'⚙️ Parámetros'!$B$32*D121),"")</f>
        <v/>
      </c>
      <c r="I121" s="46" t="str">
        <f>IFERROR(IF(D121="","",MIN(D121,4)*'⚙️ Parámetros'!$B$34+IF('📋 Registro Paradas'!N121="Sí",MIN(D121,8)*'⚙️ Parámetros'!$B$36,0)),"")</f>
        <v/>
      </c>
      <c r="J121" s="47" t="str">
        <f>IFERROR(IF(D121="","",D121*50*('⚙️ Parámetros'!$B$40-1)),"")</f>
        <v/>
      </c>
      <c r="K121" s="48" t="str">
        <f t="shared" si="1"/>
        <v/>
      </c>
      <c r="L121" s="46" t="str">
        <f>IFERROR(IF(D121="","",IF('📋 Registro Paradas'!O121="Sí",F121*'⚙️ Parámetros'!$B$43*IFERROR(INDEX('⚙️ Parámetros'!$E$23:$E$28,MATCH(C121,'⚙️ Parámetros'!$A$23:$A$28,0)),0),0)),"")</f>
        <v/>
      </c>
      <c r="M121" s="46" t="str">
        <f>IFERROR(IF(D121="","",IF(OR('📋 Registro Paradas'!P121="Sí",'📋 Registro Paradas'!P121="Sí — solo reproceso"),1*'⚙️ Parámetros'!$B$32*IFERROR('📋 Registro Paradas'!M121,1),0)),"")</f>
        <v/>
      </c>
      <c r="N121" s="45" t="str">
        <f>IFERROR(IF(D121="","",IF('📋 Registro Paradas'!N121="Sí",I121*('⚙️ Parámetros'!$B$41-1),0)),"")</f>
        <v/>
      </c>
      <c r="O121" s="49" t="str">
        <f>IFERROR(IF(D121="","",SUM(G121:H121,I121,K121,L121:N121)*'⚙️ Parámetros'!$B$44),"")</f>
        <v/>
      </c>
    </row>
    <row r="122" spans="1:15" x14ac:dyDescent="0.25">
      <c r="A122" s="40" t="str">
        <f>IFERROR('📋 Registro Paradas'!A122,"")</f>
        <v/>
      </c>
      <c r="B122" s="41">
        <f>IFERROR('📋 Registro Paradas'!B122,"")</f>
        <v>0</v>
      </c>
      <c r="C122" s="42">
        <f>IFERROR('📋 Registro Paradas'!C122,"")</f>
        <v>0</v>
      </c>
      <c r="D122" s="43" t="str">
        <f>IFERROR('📋 Registro Paradas'!I122,"")</f>
        <v/>
      </c>
      <c r="E122" s="42">
        <f>IFERROR('📋 Registro Paradas'!E122,"")</f>
        <v>0</v>
      </c>
      <c r="F122" s="44" t="str">
        <f>IFERROR(IF(D122="","",D122*IFERROR(INDEX('⚙️ Parámetros'!$B$23:$B$28,MATCH(C122,'⚙️ Parámetros'!$A$23:$A$28,0)),0)),"")</f>
        <v/>
      </c>
      <c r="G122" s="45" t="str">
        <f>IFERROR(IF(F122="","",F122*IFERROR(INDEX('⚙️ Parámetros'!$E$23:$E$28,MATCH(C122,'⚙️ Parámetros'!$A$23:$A$28,0)),0)),"")</f>
        <v/>
      </c>
      <c r="H122" s="46" t="str">
        <f>IFERROR(IF(D122="","",IFERROR('📋 Registro Paradas'!M122,0)*'⚙️ Parámetros'!$B$32*D122),"")</f>
        <v/>
      </c>
      <c r="I122" s="46" t="str">
        <f>IFERROR(IF(D122="","",MIN(D122,4)*'⚙️ Parámetros'!$B$34+IF('📋 Registro Paradas'!N122="Sí",MIN(D122,8)*'⚙️ Parámetros'!$B$36,0)),"")</f>
        <v/>
      </c>
      <c r="J122" s="47" t="str">
        <f>IFERROR(IF(D122="","",D122*50*('⚙️ Parámetros'!$B$40-1)),"")</f>
        <v/>
      </c>
      <c r="K122" s="48" t="str">
        <f t="shared" si="1"/>
        <v/>
      </c>
      <c r="L122" s="46" t="str">
        <f>IFERROR(IF(D122="","",IF('📋 Registro Paradas'!O122="Sí",F122*'⚙️ Parámetros'!$B$43*IFERROR(INDEX('⚙️ Parámetros'!$E$23:$E$28,MATCH(C122,'⚙️ Parámetros'!$A$23:$A$28,0)),0),0)),"")</f>
        <v/>
      </c>
      <c r="M122" s="46" t="str">
        <f>IFERROR(IF(D122="","",IF(OR('📋 Registro Paradas'!P122="Sí",'📋 Registro Paradas'!P122="Sí — solo reproceso"),1*'⚙️ Parámetros'!$B$32*IFERROR('📋 Registro Paradas'!M122,1),0)),"")</f>
        <v/>
      </c>
      <c r="N122" s="45" t="str">
        <f>IFERROR(IF(D122="","",IF('📋 Registro Paradas'!N122="Sí",I122*('⚙️ Parámetros'!$B$41-1),0)),"")</f>
        <v/>
      </c>
      <c r="O122" s="49" t="str">
        <f>IFERROR(IF(D122="","",SUM(G122:H122,I122,K122,L122:N122)*'⚙️ Parámetros'!$B$44),"")</f>
        <v/>
      </c>
    </row>
    <row r="123" spans="1:15" x14ac:dyDescent="0.25">
      <c r="A123" s="40" t="str">
        <f>IFERROR('📋 Registro Paradas'!A123,"")</f>
        <v/>
      </c>
      <c r="B123" s="41">
        <f>IFERROR('📋 Registro Paradas'!B123,"")</f>
        <v>0</v>
      </c>
      <c r="C123" s="42">
        <f>IFERROR('📋 Registro Paradas'!C123,"")</f>
        <v>0</v>
      </c>
      <c r="D123" s="43" t="str">
        <f>IFERROR('📋 Registro Paradas'!I123,"")</f>
        <v/>
      </c>
      <c r="E123" s="42">
        <f>IFERROR('📋 Registro Paradas'!E123,"")</f>
        <v>0</v>
      </c>
      <c r="F123" s="44" t="str">
        <f>IFERROR(IF(D123="","",D123*IFERROR(INDEX('⚙️ Parámetros'!$B$23:$B$28,MATCH(C123,'⚙️ Parámetros'!$A$23:$A$28,0)),0)),"")</f>
        <v/>
      </c>
      <c r="G123" s="45" t="str">
        <f>IFERROR(IF(F123="","",F123*IFERROR(INDEX('⚙️ Parámetros'!$E$23:$E$28,MATCH(C123,'⚙️ Parámetros'!$A$23:$A$28,0)),0)),"")</f>
        <v/>
      </c>
      <c r="H123" s="46" t="str">
        <f>IFERROR(IF(D123="","",IFERROR('📋 Registro Paradas'!M123,0)*'⚙️ Parámetros'!$B$32*D123),"")</f>
        <v/>
      </c>
      <c r="I123" s="46" t="str">
        <f>IFERROR(IF(D123="","",MIN(D123,4)*'⚙️ Parámetros'!$B$34+IF('📋 Registro Paradas'!N123="Sí",MIN(D123,8)*'⚙️ Parámetros'!$B$36,0)),"")</f>
        <v/>
      </c>
      <c r="J123" s="47" t="str">
        <f>IFERROR(IF(D123="","",D123*50*('⚙️ Parámetros'!$B$40-1)),"")</f>
        <v/>
      </c>
      <c r="K123" s="48" t="str">
        <f t="shared" si="1"/>
        <v/>
      </c>
      <c r="L123" s="46" t="str">
        <f>IFERROR(IF(D123="","",IF('📋 Registro Paradas'!O123="Sí",F123*'⚙️ Parámetros'!$B$43*IFERROR(INDEX('⚙️ Parámetros'!$E$23:$E$28,MATCH(C123,'⚙️ Parámetros'!$A$23:$A$28,0)),0),0)),"")</f>
        <v/>
      </c>
      <c r="M123" s="46" t="str">
        <f>IFERROR(IF(D123="","",IF(OR('📋 Registro Paradas'!P123="Sí",'📋 Registro Paradas'!P123="Sí — solo reproceso"),1*'⚙️ Parámetros'!$B$32*IFERROR('📋 Registro Paradas'!M123,1),0)),"")</f>
        <v/>
      </c>
      <c r="N123" s="45" t="str">
        <f>IFERROR(IF(D123="","",IF('📋 Registro Paradas'!N123="Sí",I123*('⚙️ Parámetros'!$B$41-1),0)),"")</f>
        <v/>
      </c>
      <c r="O123" s="49" t="str">
        <f>IFERROR(IF(D123="","",SUM(G123:H123,I123,K123,L123:N123)*'⚙️ Parámetros'!$B$44),"")</f>
        <v/>
      </c>
    </row>
    <row r="124" spans="1:15" x14ac:dyDescent="0.25">
      <c r="A124" s="40" t="str">
        <f>IFERROR('📋 Registro Paradas'!A124,"")</f>
        <v/>
      </c>
      <c r="B124" s="41">
        <f>IFERROR('📋 Registro Paradas'!B124,"")</f>
        <v>0</v>
      </c>
      <c r="C124" s="42">
        <f>IFERROR('📋 Registro Paradas'!C124,"")</f>
        <v>0</v>
      </c>
      <c r="D124" s="43" t="str">
        <f>IFERROR('📋 Registro Paradas'!I124,"")</f>
        <v/>
      </c>
      <c r="E124" s="42">
        <f>IFERROR('📋 Registro Paradas'!E124,"")</f>
        <v>0</v>
      </c>
      <c r="F124" s="44" t="str">
        <f>IFERROR(IF(D124="","",D124*IFERROR(INDEX('⚙️ Parámetros'!$B$23:$B$28,MATCH(C124,'⚙️ Parámetros'!$A$23:$A$28,0)),0)),"")</f>
        <v/>
      </c>
      <c r="G124" s="45" t="str">
        <f>IFERROR(IF(F124="","",F124*IFERROR(INDEX('⚙️ Parámetros'!$E$23:$E$28,MATCH(C124,'⚙️ Parámetros'!$A$23:$A$28,0)),0)),"")</f>
        <v/>
      </c>
      <c r="H124" s="46" t="str">
        <f>IFERROR(IF(D124="","",IFERROR('📋 Registro Paradas'!M124,0)*'⚙️ Parámetros'!$B$32*D124),"")</f>
        <v/>
      </c>
      <c r="I124" s="46" t="str">
        <f>IFERROR(IF(D124="","",MIN(D124,4)*'⚙️ Parámetros'!$B$34+IF('📋 Registro Paradas'!N124="Sí",MIN(D124,8)*'⚙️ Parámetros'!$B$36,0)),"")</f>
        <v/>
      </c>
      <c r="J124" s="47" t="str">
        <f>IFERROR(IF(D124="","",D124*50*('⚙️ Parámetros'!$B$40-1)),"")</f>
        <v/>
      </c>
      <c r="K124" s="48" t="str">
        <f t="shared" si="1"/>
        <v/>
      </c>
      <c r="L124" s="46" t="str">
        <f>IFERROR(IF(D124="","",IF('📋 Registro Paradas'!O124="Sí",F124*'⚙️ Parámetros'!$B$43*IFERROR(INDEX('⚙️ Parámetros'!$E$23:$E$28,MATCH(C124,'⚙️ Parámetros'!$A$23:$A$28,0)),0),0)),"")</f>
        <v/>
      </c>
      <c r="M124" s="46" t="str">
        <f>IFERROR(IF(D124="","",IF(OR('📋 Registro Paradas'!P124="Sí",'📋 Registro Paradas'!P124="Sí — solo reproceso"),1*'⚙️ Parámetros'!$B$32*IFERROR('📋 Registro Paradas'!M124,1),0)),"")</f>
        <v/>
      </c>
      <c r="N124" s="45" t="str">
        <f>IFERROR(IF(D124="","",IF('📋 Registro Paradas'!N124="Sí",I124*('⚙️ Parámetros'!$B$41-1),0)),"")</f>
        <v/>
      </c>
      <c r="O124" s="49" t="str">
        <f>IFERROR(IF(D124="","",SUM(G124:H124,I124,K124,L124:N124)*'⚙️ Parámetros'!$B$44),"")</f>
        <v/>
      </c>
    </row>
    <row r="125" spans="1:15" x14ac:dyDescent="0.25">
      <c r="A125" s="40" t="str">
        <f>IFERROR('📋 Registro Paradas'!A125,"")</f>
        <v/>
      </c>
      <c r="B125" s="41">
        <f>IFERROR('📋 Registro Paradas'!B125,"")</f>
        <v>0</v>
      </c>
      <c r="C125" s="42">
        <f>IFERROR('📋 Registro Paradas'!C125,"")</f>
        <v>0</v>
      </c>
      <c r="D125" s="43" t="str">
        <f>IFERROR('📋 Registro Paradas'!I125,"")</f>
        <v/>
      </c>
      <c r="E125" s="42">
        <f>IFERROR('📋 Registro Paradas'!E125,"")</f>
        <v>0</v>
      </c>
      <c r="F125" s="44" t="str">
        <f>IFERROR(IF(D125="","",D125*IFERROR(INDEX('⚙️ Parámetros'!$B$23:$B$28,MATCH(C125,'⚙️ Parámetros'!$A$23:$A$28,0)),0)),"")</f>
        <v/>
      </c>
      <c r="G125" s="45" t="str">
        <f>IFERROR(IF(F125="","",F125*IFERROR(INDEX('⚙️ Parámetros'!$E$23:$E$28,MATCH(C125,'⚙️ Parámetros'!$A$23:$A$28,0)),0)),"")</f>
        <v/>
      </c>
      <c r="H125" s="46" t="str">
        <f>IFERROR(IF(D125="","",IFERROR('📋 Registro Paradas'!M125,0)*'⚙️ Parámetros'!$B$32*D125),"")</f>
        <v/>
      </c>
      <c r="I125" s="46" t="str">
        <f>IFERROR(IF(D125="","",MIN(D125,4)*'⚙️ Parámetros'!$B$34+IF('📋 Registro Paradas'!N125="Sí",MIN(D125,8)*'⚙️ Parámetros'!$B$36,0)),"")</f>
        <v/>
      </c>
      <c r="J125" s="47" t="str">
        <f>IFERROR(IF(D125="","",D125*50*('⚙️ Parámetros'!$B$40-1)),"")</f>
        <v/>
      </c>
      <c r="K125" s="48" t="str">
        <f t="shared" si="1"/>
        <v/>
      </c>
      <c r="L125" s="46" t="str">
        <f>IFERROR(IF(D125="","",IF('📋 Registro Paradas'!O125="Sí",F125*'⚙️ Parámetros'!$B$43*IFERROR(INDEX('⚙️ Parámetros'!$E$23:$E$28,MATCH(C125,'⚙️ Parámetros'!$A$23:$A$28,0)),0),0)),"")</f>
        <v/>
      </c>
      <c r="M125" s="46" t="str">
        <f>IFERROR(IF(D125="","",IF(OR('📋 Registro Paradas'!P125="Sí",'📋 Registro Paradas'!P125="Sí — solo reproceso"),1*'⚙️ Parámetros'!$B$32*IFERROR('📋 Registro Paradas'!M125,1),0)),"")</f>
        <v/>
      </c>
      <c r="N125" s="45" t="str">
        <f>IFERROR(IF(D125="","",IF('📋 Registro Paradas'!N125="Sí",I125*('⚙️ Parámetros'!$B$41-1),0)),"")</f>
        <v/>
      </c>
      <c r="O125" s="49" t="str">
        <f>IFERROR(IF(D125="","",SUM(G125:H125,I125,K125,L125:N125)*'⚙️ Parámetros'!$B$44),"")</f>
        <v/>
      </c>
    </row>
    <row r="126" spans="1:15" x14ac:dyDescent="0.25">
      <c r="A126" s="40" t="str">
        <f>IFERROR('📋 Registro Paradas'!A126,"")</f>
        <v/>
      </c>
      <c r="B126" s="41">
        <f>IFERROR('📋 Registro Paradas'!B126,"")</f>
        <v>0</v>
      </c>
      <c r="C126" s="42">
        <f>IFERROR('📋 Registro Paradas'!C126,"")</f>
        <v>0</v>
      </c>
      <c r="D126" s="43" t="str">
        <f>IFERROR('📋 Registro Paradas'!I126,"")</f>
        <v/>
      </c>
      <c r="E126" s="42">
        <f>IFERROR('📋 Registro Paradas'!E126,"")</f>
        <v>0</v>
      </c>
      <c r="F126" s="44" t="str">
        <f>IFERROR(IF(D126="","",D126*IFERROR(INDEX('⚙️ Parámetros'!$B$23:$B$28,MATCH(C126,'⚙️ Parámetros'!$A$23:$A$28,0)),0)),"")</f>
        <v/>
      </c>
      <c r="G126" s="45" t="str">
        <f>IFERROR(IF(F126="","",F126*IFERROR(INDEX('⚙️ Parámetros'!$E$23:$E$28,MATCH(C126,'⚙️ Parámetros'!$A$23:$A$28,0)),0)),"")</f>
        <v/>
      </c>
      <c r="H126" s="46" t="str">
        <f>IFERROR(IF(D126="","",IFERROR('📋 Registro Paradas'!M126,0)*'⚙️ Parámetros'!$B$32*D126),"")</f>
        <v/>
      </c>
      <c r="I126" s="46" t="str">
        <f>IFERROR(IF(D126="","",MIN(D126,4)*'⚙️ Parámetros'!$B$34+IF('📋 Registro Paradas'!N126="Sí",MIN(D126,8)*'⚙️ Parámetros'!$B$36,0)),"")</f>
        <v/>
      </c>
      <c r="J126" s="47" t="str">
        <f>IFERROR(IF(D126="","",D126*50*('⚙️ Parámetros'!$B$40-1)),"")</f>
        <v/>
      </c>
      <c r="K126" s="48" t="str">
        <f t="shared" si="1"/>
        <v/>
      </c>
      <c r="L126" s="46" t="str">
        <f>IFERROR(IF(D126="","",IF('📋 Registro Paradas'!O126="Sí",F126*'⚙️ Parámetros'!$B$43*IFERROR(INDEX('⚙️ Parámetros'!$E$23:$E$28,MATCH(C126,'⚙️ Parámetros'!$A$23:$A$28,0)),0),0)),"")</f>
        <v/>
      </c>
      <c r="M126" s="46" t="str">
        <f>IFERROR(IF(D126="","",IF(OR('📋 Registro Paradas'!P126="Sí",'📋 Registro Paradas'!P126="Sí — solo reproceso"),1*'⚙️ Parámetros'!$B$32*IFERROR('📋 Registro Paradas'!M126,1),0)),"")</f>
        <v/>
      </c>
      <c r="N126" s="45" t="str">
        <f>IFERROR(IF(D126="","",IF('📋 Registro Paradas'!N126="Sí",I126*('⚙️ Parámetros'!$B$41-1),0)),"")</f>
        <v/>
      </c>
      <c r="O126" s="49" t="str">
        <f>IFERROR(IF(D126="","",SUM(G126:H126,I126,K126,L126:N126)*'⚙️ Parámetros'!$B$44),"")</f>
        <v/>
      </c>
    </row>
    <row r="127" spans="1:15" x14ac:dyDescent="0.25">
      <c r="A127" s="40" t="str">
        <f>IFERROR('📋 Registro Paradas'!A127,"")</f>
        <v/>
      </c>
      <c r="B127" s="41">
        <f>IFERROR('📋 Registro Paradas'!B127,"")</f>
        <v>0</v>
      </c>
      <c r="C127" s="42">
        <f>IFERROR('📋 Registro Paradas'!C127,"")</f>
        <v>0</v>
      </c>
      <c r="D127" s="43" t="str">
        <f>IFERROR('📋 Registro Paradas'!I127,"")</f>
        <v/>
      </c>
      <c r="E127" s="42">
        <f>IFERROR('📋 Registro Paradas'!E127,"")</f>
        <v>0</v>
      </c>
      <c r="F127" s="44" t="str">
        <f>IFERROR(IF(D127="","",D127*IFERROR(INDEX('⚙️ Parámetros'!$B$23:$B$28,MATCH(C127,'⚙️ Parámetros'!$A$23:$A$28,0)),0)),"")</f>
        <v/>
      </c>
      <c r="G127" s="45" t="str">
        <f>IFERROR(IF(F127="","",F127*IFERROR(INDEX('⚙️ Parámetros'!$E$23:$E$28,MATCH(C127,'⚙️ Parámetros'!$A$23:$A$28,0)),0)),"")</f>
        <v/>
      </c>
      <c r="H127" s="46" t="str">
        <f>IFERROR(IF(D127="","",IFERROR('📋 Registro Paradas'!M127,0)*'⚙️ Parámetros'!$B$32*D127),"")</f>
        <v/>
      </c>
      <c r="I127" s="46" t="str">
        <f>IFERROR(IF(D127="","",MIN(D127,4)*'⚙️ Parámetros'!$B$34+IF('📋 Registro Paradas'!N127="Sí",MIN(D127,8)*'⚙️ Parámetros'!$B$36,0)),"")</f>
        <v/>
      </c>
      <c r="J127" s="47" t="str">
        <f>IFERROR(IF(D127="","",D127*50*('⚙️ Parámetros'!$B$40-1)),"")</f>
        <v/>
      </c>
      <c r="K127" s="48" t="str">
        <f t="shared" si="1"/>
        <v/>
      </c>
      <c r="L127" s="46" t="str">
        <f>IFERROR(IF(D127="","",IF('📋 Registro Paradas'!O127="Sí",F127*'⚙️ Parámetros'!$B$43*IFERROR(INDEX('⚙️ Parámetros'!$E$23:$E$28,MATCH(C127,'⚙️ Parámetros'!$A$23:$A$28,0)),0),0)),"")</f>
        <v/>
      </c>
      <c r="M127" s="46" t="str">
        <f>IFERROR(IF(D127="","",IF(OR('📋 Registro Paradas'!P127="Sí",'📋 Registro Paradas'!P127="Sí — solo reproceso"),1*'⚙️ Parámetros'!$B$32*IFERROR('📋 Registro Paradas'!M127,1),0)),"")</f>
        <v/>
      </c>
      <c r="N127" s="45" t="str">
        <f>IFERROR(IF(D127="","",IF('📋 Registro Paradas'!N127="Sí",I127*('⚙️ Parámetros'!$B$41-1),0)),"")</f>
        <v/>
      </c>
      <c r="O127" s="49" t="str">
        <f>IFERROR(IF(D127="","",SUM(G127:H127,I127,K127,L127:N127)*'⚙️ Parámetros'!$B$44),"")</f>
        <v/>
      </c>
    </row>
    <row r="128" spans="1:15" x14ac:dyDescent="0.25">
      <c r="A128" s="40" t="str">
        <f>IFERROR('📋 Registro Paradas'!A128,"")</f>
        <v/>
      </c>
      <c r="B128" s="41">
        <f>IFERROR('📋 Registro Paradas'!B128,"")</f>
        <v>0</v>
      </c>
      <c r="C128" s="42">
        <f>IFERROR('📋 Registro Paradas'!C128,"")</f>
        <v>0</v>
      </c>
      <c r="D128" s="43" t="str">
        <f>IFERROR('📋 Registro Paradas'!I128,"")</f>
        <v/>
      </c>
      <c r="E128" s="42">
        <f>IFERROR('📋 Registro Paradas'!E128,"")</f>
        <v>0</v>
      </c>
      <c r="F128" s="44" t="str">
        <f>IFERROR(IF(D128="","",D128*IFERROR(INDEX('⚙️ Parámetros'!$B$23:$B$28,MATCH(C128,'⚙️ Parámetros'!$A$23:$A$28,0)),0)),"")</f>
        <v/>
      </c>
      <c r="G128" s="45" t="str">
        <f>IFERROR(IF(F128="","",F128*IFERROR(INDEX('⚙️ Parámetros'!$E$23:$E$28,MATCH(C128,'⚙️ Parámetros'!$A$23:$A$28,0)),0)),"")</f>
        <v/>
      </c>
      <c r="H128" s="46" t="str">
        <f>IFERROR(IF(D128="","",IFERROR('📋 Registro Paradas'!M128,0)*'⚙️ Parámetros'!$B$32*D128),"")</f>
        <v/>
      </c>
      <c r="I128" s="46" t="str">
        <f>IFERROR(IF(D128="","",MIN(D128,4)*'⚙️ Parámetros'!$B$34+IF('📋 Registro Paradas'!N128="Sí",MIN(D128,8)*'⚙️ Parámetros'!$B$36,0)),"")</f>
        <v/>
      </c>
      <c r="J128" s="47" t="str">
        <f>IFERROR(IF(D128="","",D128*50*('⚙️ Parámetros'!$B$40-1)),"")</f>
        <v/>
      </c>
      <c r="K128" s="48" t="str">
        <f t="shared" si="1"/>
        <v/>
      </c>
      <c r="L128" s="46" t="str">
        <f>IFERROR(IF(D128="","",IF('📋 Registro Paradas'!O128="Sí",F128*'⚙️ Parámetros'!$B$43*IFERROR(INDEX('⚙️ Parámetros'!$E$23:$E$28,MATCH(C128,'⚙️ Parámetros'!$A$23:$A$28,0)),0),0)),"")</f>
        <v/>
      </c>
      <c r="M128" s="46" t="str">
        <f>IFERROR(IF(D128="","",IF(OR('📋 Registro Paradas'!P128="Sí",'📋 Registro Paradas'!P128="Sí — solo reproceso"),1*'⚙️ Parámetros'!$B$32*IFERROR('📋 Registro Paradas'!M128,1),0)),"")</f>
        <v/>
      </c>
      <c r="N128" s="45" t="str">
        <f>IFERROR(IF(D128="","",IF('📋 Registro Paradas'!N128="Sí",I128*('⚙️ Parámetros'!$B$41-1),0)),"")</f>
        <v/>
      </c>
      <c r="O128" s="49" t="str">
        <f>IFERROR(IF(D128="","",SUM(G128:H128,I128,K128,L128:N128)*'⚙️ Parámetros'!$B$44),"")</f>
        <v/>
      </c>
    </row>
    <row r="129" spans="1:15" x14ac:dyDescent="0.25">
      <c r="A129" s="40" t="str">
        <f>IFERROR('📋 Registro Paradas'!A129,"")</f>
        <v/>
      </c>
      <c r="B129" s="41">
        <f>IFERROR('📋 Registro Paradas'!B129,"")</f>
        <v>0</v>
      </c>
      <c r="C129" s="42">
        <f>IFERROR('📋 Registro Paradas'!C129,"")</f>
        <v>0</v>
      </c>
      <c r="D129" s="43" t="str">
        <f>IFERROR('📋 Registro Paradas'!I129,"")</f>
        <v/>
      </c>
      <c r="E129" s="42">
        <f>IFERROR('📋 Registro Paradas'!E129,"")</f>
        <v>0</v>
      </c>
      <c r="F129" s="44" t="str">
        <f>IFERROR(IF(D129="","",D129*IFERROR(INDEX('⚙️ Parámetros'!$B$23:$B$28,MATCH(C129,'⚙️ Parámetros'!$A$23:$A$28,0)),0)),"")</f>
        <v/>
      </c>
      <c r="G129" s="45" t="str">
        <f>IFERROR(IF(F129="","",F129*IFERROR(INDEX('⚙️ Parámetros'!$E$23:$E$28,MATCH(C129,'⚙️ Parámetros'!$A$23:$A$28,0)),0)),"")</f>
        <v/>
      </c>
      <c r="H129" s="46" t="str">
        <f>IFERROR(IF(D129="","",IFERROR('📋 Registro Paradas'!M129,0)*'⚙️ Parámetros'!$B$32*D129),"")</f>
        <v/>
      </c>
      <c r="I129" s="46" t="str">
        <f>IFERROR(IF(D129="","",MIN(D129,4)*'⚙️ Parámetros'!$B$34+IF('📋 Registro Paradas'!N129="Sí",MIN(D129,8)*'⚙️ Parámetros'!$B$36,0)),"")</f>
        <v/>
      </c>
      <c r="J129" s="47" t="str">
        <f>IFERROR(IF(D129="","",D129*50*('⚙️ Parámetros'!$B$40-1)),"")</f>
        <v/>
      </c>
      <c r="K129" s="48" t="str">
        <f t="shared" si="1"/>
        <v/>
      </c>
      <c r="L129" s="46" t="str">
        <f>IFERROR(IF(D129="","",IF('📋 Registro Paradas'!O129="Sí",F129*'⚙️ Parámetros'!$B$43*IFERROR(INDEX('⚙️ Parámetros'!$E$23:$E$28,MATCH(C129,'⚙️ Parámetros'!$A$23:$A$28,0)),0),0)),"")</f>
        <v/>
      </c>
      <c r="M129" s="46" t="str">
        <f>IFERROR(IF(D129="","",IF(OR('📋 Registro Paradas'!P129="Sí",'📋 Registro Paradas'!P129="Sí — solo reproceso"),1*'⚙️ Parámetros'!$B$32*IFERROR('📋 Registro Paradas'!M129,1),0)),"")</f>
        <v/>
      </c>
      <c r="N129" s="45" t="str">
        <f>IFERROR(IF(D129="","",IF('📋 Registro Paradas'!N129="Sí",I129*('⚙️ Parámetros'!$B$41-1),0)),"")</f>
        <v/>
      </c>
      <c r="O129" s="49" t="str">
        <f>IFERROR(IF(D129="","",SUM(G129:H129,I129,K129,L129:N129)*'⚙️ Parámetros'!$B$44),"")</f>
        <v/>
      </c>
    </row>
    <row r="130" spans="1:15" x14ac:dyDescent="0.25">
      <c r="A130" s="40" t="str">
        <f>IFERROR('📋 Registro Paradas'!A130,"")</f>
        <v/>
      </c>
      <c r="B130" s="41">
        <f>IFERROR('📋 Registro Paradas'!B130,"")</f>
        <v>0</v>
      </c>
      <c r="C130" s="42">
        <f>IFERROR('📋 Registro Paradas'!C130,"")</f>
        <v>0</v>
      </c>
      <c r="D130" s="43" t="str">
        <f>IFERROR('📋 Registro Paradas'!I130,"")</f>
        <v/>
      </c>
      <c r="E130" s="42">
        <f>IFERROR('📋 Registro Paradas'!E130,"")</f>
        <v>0</v>
      </c>
      <c r="F130" s="44" t="str">
        <f>IFERROR(IF(D130="","",D130*IFERROR(INDEX('⚙️ Parámetros'!$B$23:$B$28,MATCH(C130,'⚙️ Parámetros'!$A$23:$A$28,0)),0)),"")</f>
        <v/>
      </c>
      <c r="G130" s="45" t="str">
        <f>IFERROR(IF(F130="","",F130*IFERROR(INDEX('⚙️ Parámetros'!$E$23:$E$28,MATCH(C130,'⚙️ Parámetros'!$A$23:$A$28,0)),0)),"")</f>
        <v/>
      </c>
      <c r="H130" s="46" t="str">
        <f>IFERROR(IF(D130="","",IFERROR('📋 Registro Paradas'!M130,0)*'⚙️ Parámetros'!$B$32*D130),"")</f>
        <v/>
      </c>
      <c r="I130" s="46" t="str">
        <f>IFERROR(IF(D130="","",MIN(D130,4)*'⚙️ Parámetros'!$B$34+IF('📋 Registro Paradas'!N130="Sí",MIN(D130,8)*'⚙️ Parámetros'!$B$36,0)),"")</f>
        <v/>
      </c>
      <c r="J130" s="47" t="str">
        <f>IFERROR(IF(D130="","",D130*50*('⚙️ Parámetros'!$B$40-1)),"")</f>
        <v/>
      </c>
      <c r="K130" s="48" t="str">
        <f t="shared" si="1"/>
        <v/>
      </c>
      <c r="L130" s="46" t="str">
        <f>IFERROR(IF(D130="","",IF('📋 Registro Paradas'!O130="Sí",F130*'⚙️ Parámetros'!$B$43*IFERROR(INDEX('⚙️ Parámetros'!$E$23:$E$28,MATCH(C130,'⚙️ Parámetros'!$A$23:$A$28,0)),0),0)),"")</f>
        <v/>
      </c>
      <c r="M130" s="46" t="str">
        <f>IFERROR(IF(D130="","",IF(OR('📋 Registro Paradas'!P130="Sí",'📋 Registro Paradas'!P130="Sí — solo reproceso"),1*'⚙️ Parámetros'!$B$32*IFERROR('📋 Registro Paradas'!M130,1),0)),"")</f>
        <v/>
      </c>
      <c r="N130" s="45" t="str">
        <f>IFERROR(IF(D130="","",IF('📋 Registro Paradas'!N130="Sí",I130*('⚙️ Parámetros'!$B$41-1),0)),"")</f>
        <v/>
      </c>
      <c r="O130" s="49" t="str">
        <f>IFERROR(IF(D130="","",SUM(G130:H130,I130,K130,L130:N130)*'⚙️ Parámetros'!$B$44),"")</f>
        <v/>
      </c>
    </row>
    <row r="131" spans="1:15" x14ac:dyDescent="0.25">
      <c r="A131" s="40" t="str">
        <f>IFERROR('📋 Registro Paradas'!A131,"")</f>
        <v/>
      </c>
      <c r="B131" s="41">
        <f>IFERROR('📋 Registro Paradas'!B131,"")</f>
        <v>0</v>
      </c>
      <c r="C131" s="42">
        <f>IFERROR('📋 Registro Paradas'!C131,"")</f>
        <v>0</v>
      </c>
      <c r="D131" s="43" t="str">
        <f>IFERROR('📋 Registro Paradas'!I131,"")</f>
        <v/>
      </c>
      <c r="E131" s="42">
        <f>IFERROR('📋 Registro Paradas'!E131,"")</f>
        <v>0</v>
      </c>
      <c r="F131" s="44" t="str">
        <f>IFERROR(IF(D131="","",D131*IFERROR(INDEX('⚙️ Parámetros'!$B$23:$B$28,MATCH(C131,'⚙️ Parámetros'!$A$23:$A$28,0)),0)),"")</f>
        <v/>
      </c>
      <c r="G131" s="45" t="str">
        <f>IFERROR(IF(F131="","",F131*IFERROR(INDEX('⚙️ Parámetros'!$E$23:$E$28,MATCH(C131,'⚙️ Parámetros'!$A$23:$A$28,0)),0)),"")</f>
        <v/>
      </c>
      <c r="H131" s="46" t="str">
        <f>IFERROR(IF(D131="","",IFERROR('📋 Registro Paradas'!M131,0)*'⚙️ Parámetros'!$B$32*D131),"")</f>
        <v/>
      </c>
      <c r="I131" s="46" t="str">
        <f>IFERROR(IF(D131="","",MIN(D131,4)*'⚙️ Parámetros'!$B$34+IF('📋 Registro Paradas'!N131="Sí",MIN(D131,8)*'⚙️ Parámetros'!$B$36,0)),"")</f>
        <v/>
      </c>
      <c r="J131" s="47" t="str">
        <f>IFERROR(IF(D131="","",D131*50*('⚙️ Parámetros'!$B$40-1)),"")</f>
        <v/>
      </c>
      <c r="K131" s="48" t="str">
        <f t="shared" si="1"/>
        <v/>
      </c>
      <c r="L131" s="46" t="str">
        <f>IFERROR(IF(D131="","",IF('📋 Registro Paradas'!O131="Sí",F131*'⚙️ Parámetros'!$B$43*IFERROR(INDEX('⚙️ Parámetros'!$E$23:$E$28,MATCH(C131,'⚙️ Parámetros'!$A$23:$A$28,0)),0),0)),"")</f>
        <v/>
      </c>
      <c r="M131" s="46" t="str">
        <f>IFERROR(IF(D131="","",IF(OR('📋 Registro Paradas'!P131="Sí",'📋 Registro Paradas'!P131="Sí — solo reproceso"),1*'⚙️ Parámetros'!$B$32*IFERROR('📋 Registro Paradas'!M131,1),0)),"")</f>
        <v/>
      </c>
      <c r="N131" s="45" t="str">
        <f>IFERROR(IF(D131="","",IF('📋 Registro Paradas'!N131="Sí",I131*('⚙️ Parámetros'!$B$41-1),0)),"")</f>
        <v/>
      </c>
      <c r="O131" s="49" t="str">
        <f>IFERROR(IF(D131="","",SUM(G131:H131,I131,K131,L131:N131)*'⚙️ Parámetros'!$B$44),"")</f>
        <v/>
      </c>
    </row>
    <row r="132" spans="1:15" x14ac:dyDescent="0.25">
      <c r="A132" s="40" t="str">
        <f>IFERROR('📋 Registro Paradas'!A132,"")</f>
        <v/>
      </c>
      <c r="B132" s="41">
        <f>IFERROR('📋 Registro Paradas'!B132,"")</f>
        <v>0</v>
      </c>
      <c r="C132" s="42">
        <f>IFERROR('📋 Registro Paradas'!C132,"")</f>
        <v>0</v>
      </c>
      <c r="D132" s="43" t="str">
        <f>IFERROR('📋 Registro Paradas'!I132,"")</f>
        <v/>
      </c>
      <c r="E132" s="42">
        <f>IFERROR('📋 Registro Paradas'!E132,"")</f>
        <v>0</v>
      </c>
      <c r="F132" s="44" t="str">
        <f>IFERROR(IF(D132="","",D132*IFERROR(INDEX('⚙️ Parámetros'!$B$23:$B$28,MATCH(C132,'⚙️ Parámetros'!$A$23:$A$28,0)),0)),"")</f>
        <v/>
      </c>
      <c r="G132" s="45" t="str">
        <f>IFERROR(IF(F132="","",F132*IFERROR(INDEX('⚙️ Parámetros'!$E$23:$E$28,MATCH(C132,'⚙️ Parámetros'!$A$23:$A$28,0)),0)),"")</f>
        <v/>
      </c>
      <c r="H132" s="46" t="str">
        <f>IFERROR(IF(D132="","",IFERROR('📋 Registro Paradas'!M132,0)*'⚙️ Parámetros'!$B$32*D132),"")</f>
        <v/>
      </c>
      <c r="I132" s="46" t="str">
        <f>IFERROR(IF(D132="","",MIN(D132,4)*'⚙️ Parámetros'!$B$34+IF('📋 Registro Paradas'!N132="Sí",MIN(D132,8)*'⚙️ Parámetros'!$B$36,0)),"")</f>
        <v/>
      </c>
      <c r="J132" s="47" t="str">
        <f>IFERROR(IF(D132="","",D132*50*('⚙️ Parámetros'!$B$40-1)),"")</f>
        <v/>
      </c>
      <c r="K132" s="48" t="str">
        <f t="shared" si="1"/>
        <v/>
      </c>
      <c r="L132" s="46" t="str">
        <f>IFERROR(IF(D132="","",IF('📋 Registro Paradas'!O132="Sí",F132*'⚙️ Parámetros'!$B$43*IFERROR(INDEX('⚙️ Parámetros'!$E$23:$E$28,MATCH(C132,'⚙️ Parámetros'!$A$23:$A$28,0)),0),0)),"")</f>
        <v/>
      </c>
      <c r="M132" s="46" t="str">
        <f>IFERROR(IF(D132="","",IF(OR('📋 Registro Paradas'!P132="Sí",'📋 Registro Paradas'!P132="Sí — solo reproceso"),1*'⚙️ Parámetros'!$B$32*IFERROR('📋 Registro Paradas'!M132,1),0)),"")</f>
        <v/>
      </c>
      <c r="N132" s="45" t="str">
        <f>IFERROR(IF(D132="","",IF('📋 Registro Paradas'!N132="Sí",I132*('⚙️ Parámetros'!$B$41-1),0)),"")</f>
        <v/>
      </c>
      <c r="O132" s="49" t="str">
        <f>IFERROR(IF(D132="","",SUM(G132:H132,I132,K132,L132:N132)*'⚙️ Parámetros'!$B$44),"")</f>
        <v/>
      </c>
    </row>
    <row r="133" spans="1:15" x14ac:dyDescent="0.25">
      <c r="A133" s="40" t="str">
        <f>IFERROR('📋 Registro Paradas'!A133,"")</f>
        <v/>
      </c>
      <c r="B133" s="41">
        <f>IFERROR('📋 Registro Paradas'!B133,"")</f>
        <v>0</v>
      </c>
      <c r="C133" s="42">
        <f>IFERROR('📋 Registro Paradas'!C133,"")</f>
        <v>0</v>
      </c>
      <c r="D133" s="43" t="str">
        <f>IFERROR('📋 Registro Paradas'!I133,"")</f>
        <v/>
      </c>
      <c r="E133" s="42">
        <f>IFERROR('📋 Registro Paradas'!E133,"")</f>
        <v>0</v>
      </c>
      <c r="F133" s="44" t="str">
        <f>IFERROR(IF(D133="","",D133*IFERROR(INDEX('⚙️ Parámetros'!$B$23:$B$28,MATCH(C133,'⚙️ Parámetros'!$A$23:$A$28,0)),0)),"")</f>
        <v/>
      </c>
      <c r="G133" s="45" t="str">
        <f>IFERROR(IF(F133="","",F133*IFERROR(INDEX('⚙️ Parámetros'!$E$23:$E$28,MATCH(C133,'⚙️ Parámetros'!$A$23:$A$28,0)),0)),"")</f>
        <v/>
      </c>
      <c r="H133" s="46" t="str">
        <f>IFERROR(IF(D133="","",IFERROR('📋 Registro Paradas'!M133,0)*'⚙️ Parámetros'!$B$32*D133),"")</f>
        <v/>
      </c>
      <c r="I133" s="46" t="str">
        <f>IFERROR(IF(D133="","",MIN(D133,4)*'⚙️ Parámetros'!$B$34+IF('📋 Registro Paradas'!N133="Sí",MIN(D133,8)*'⚙️ Parámetros'!$B$36,0)),"")</f>
        <v/>
      </c>
      <c r="J133" s="47" t="str">
        <f>IFERROR(IF(D133="","",D133*50*('⚙️ Parámetros'!$B$40-1)),"")</f>
        <v/>
      </c>
      <c r="K133" s="48" t="str">
        <f t="shared" ref="K133:K196" si="2">IFERROR(IF(J133="","",J133*0.14),"")</f>
        <v/>
      </c>
      <c r="L133" s="46" t="str">
        <f>IFERROR(IF(D133="","",IF('📋 Registro Paradas'!O133="Sí",F133*'⚙️ Parámetros'!$B$43*IFERROR(INDEX('⚙️ Parámetros'!$E$23:$E$28,MATCH(C133,'⚙️ Parámetros'!$A$23:$A$28,0)),0),0)),"")</f>
        <v/>
      </c>
      <c r="M133" s="46" t="str">
        <f>IFERROR(IF(D133="","",IF(OR('📋 Registro Paradas'!P133="Sí",'📋 Registro Paradas'!P133="Sí — solo reproceso"),1*'⚙️ Parámetros'!$B$32*IFERROR('📋 Registro Paradas'!M133,1),0)),"")</f>
        <v/>
      </c>
      <c r="N133" s="45" t="str">
        <f>IFERROR(IF(D133="","",IF('📋 Registro Paradas'!N133="Sí",I133*('⚙️ Parámetros'!$B$41-1),0)),"")</f>
        <v/>
      </c>
      <c r="O133" s="49" t="str">
        <f>IFERROR(IF(D133="","",SUM(G133:H133,I133,K133,L133:N133)*'⚙️ Parámetros'!$B$44),"")</f>
        <v/>
      </c>
    </row>
    <row r="134" spans="1:15" x14ac:dyDescent="0.25">
      <c r="A134" s="40" t="str">
        <f>IFERROR('📋 Registro Paradas'!A134,"")</f>
        <v/>
      </c>
      <c r="B134" s="41">
        <f>IFERROR('📋 Registro Paradas'!B134,"")</f>
        <v>0</v>
      </c>
      <c r="C134" s="42">
        <f>IFERROR('📋 Registro Paradas'!C134,"")</f>
        <v>0</v>
      </c>
      <c r="D134" s="43" t="str">
        <f>IFERROR('📋 Registro Paradas'!I134,"")</f>
        <v/>
      </c>
      <c r="E134" s="42">
        <f>IFERROR('📋 Registro Paradas'!E134,"")</f>
        <v>0</v>
      </c>
      <c r="F134" s="44" t="str">
        <f>IFERROR(IF(D134="","",D134*IFERROR(INDEX('⚙️ Parámetros'!$B$23:$B$28,MATCH(C134,'⚙️ Parámetros'!$A$23:$A$28,0)),0)),"")</f>
        <v/>
      </c>
      <c r="G134" s="45" t="str">
        <f>IFERROR(IF(F134="","",F134*IFERROR(INDEX('⚙️ Parámetros'!$E$23:$E$28,MATCH(C134,'⚙️ Parámetros'!$A$23:$A$28,0)),0)),"")</f>
        <v/>
      </c>
      <c r="H134" s="46" t="str">
        <f>IFERROR(IF(D134="","",IFERROR('📋 Registro Paradas'!M134,0)*'⚙️ Parámetros'!$B$32*D134),"")</f>
        <v/>
      </c>
      <c r="I134" s="46" t="str">
        <f>IFERROR(IF(D134="","",MIN(D134,4)*'⚙️ Parámetros'!$B$34+IF('📋 Registro Paradas'!N134="Sí",MIN(D134,8)*'⚙️ Parámetros'!$B$36,0)),"")</f>
        <v/>
      </c>
      <c r="J134" s="47" t="str">
        <f>IFERROR(IF(D134="","",D134*50*('⚙️ Parámetros'!$B$40-1)),"")</f>
        <v/>
      </c>
      <c r="K134" s="48" t="str">
        <f t="shared" si="2"/>
        <v/>
      </c>
      <c r="L134" s="46" t="str">
        <f>IFERROR(IF(D134="","",IF('📋 Registro Paradas'!O134="Sí",F134*'⚙️ Parámetros'!$B$43*IFERROR(INDEX('⚙️ Parámetros'!$E$23:$E$28,MATCH(C134,'⚙️ Parámetros'!$A$23:$A$28,0)),0),0)),"")</f>
        <v/>
      </c>
      <c r="M134" s="46" t="str">
        <f>IFERROR(IF(D134="","",IF(OR('📋 Registro Paradas'!P134="Sí",'📋 Registro Paradas'!P134="Sí — solo reproceso"),1*'⚙️ Parámetros'!$B$32*IFERROR('📋 Registro Paradas'!M134,1),0)),"")</f>
        <v/>
      </c>
      <c r="N134" s="45" t="str">
        <f>IFERROR(IF(D134="","",IF('📋 Registro Paradas'!N134="Sí",I134*('⚙️ Parámetros'!$B$41-1),0)),"")</f>
        <v/>
      </c>
      <c r="O134" s="49" t="str">
        <f>IFERROR(IF(D134="","",SUM(G134:H134,I134,K134,L134:N134)*'⚙️ Parámetros'!$B$44),"")</f>
        <v/>
      </c>
    </row>
    <row r="135" spans="1:15" x14ac:dyDescent="0.25">
      <c r="A135" s="40" t="str">
        <f>IFERROR('📋 Registro Paradas'!A135,"")</f>
        <v/>
      </c>
      <c r="B135" s="41">
        <f>IFERROR('📋 Registro Paradas'!B135,"")</f>
        <v>0</v>
      </c>
      <c r="C135" s="42">
        <f>IFERROR('📋 Registro Paradas'!C135,"")</f>
        <v>0</v>
      </c>
      <c r="D135" s="43" t="str">
        <f>IFERROR('📋 Registro Paradas'!I135,"")</f>
        <v/>
      </c>
      <c r="E135" s="42">
        <f>IFERROR('📋 Registro Paradas'!E135,"")</f>
        <v>0</v>
      </c>
      <c r="F135" s="44" t="str">
        <f>IFERROR(IF(D135="","",D135*IFERROR(INDEX('⚙️ Parámetros'!$B$23:$B$28,MATCH(C135,'⚙️ Parámetros'!$A$23:$A$28,0)),0)),"")</f>
        <v/>
      </c>
      <c r="G135" s="45" t="str">
        <f>IFERROR(IF(F135="","",F135*IFERROR(INDEX('⚙️ Parámetros'!$E$23:$E$28,MATCH(C135,'⚙️ Parámetros'!$A$23:$A$28,0)),0)),"")</f>
        <v/>
      </c>
      <c r="H135" s="46" t="str">
        <f>IFERROR(IF(D135="","",IFERROR('📋 Registro Paradas'!M135,0)*'⚙️ Parámetros'!$B$32*D135),"")</f>
        <v/>
      </c>
      <c r="I135" s="46" t="str">
        <f>IFERROR(IF(D135="","",MIN(D135,4)*'⚙️ Parámetros'!$B$34+IF('📋 Registro Paradas'!N135="Sí",MIN(D135,8)*'⚙️ Parámetros'!$B$36,0)),"")</f>
        <v/>
      </c>
      <c r="J135" s="47" t="str">
        <f>IFERROR(IF(D135="","",D135*50*('⚙️ Parámetros'!$B$40-1)),"")</f>
        <v/>
      </c>
      <c r="K135" s="48" t="str">
        <f t="shared" si="2"/>
        <v/>
      </c>
      <c r="L135" s="46" t="str">
        <f>IFERROR(IF(D135="","",IF('📋 Registro Paradas'!O135="Sí",F135*'⚙️ Parámetros'!$B$43*IFERROR(INDEX('⚙️ Parámetros'!$E$23:$E$28,MATCH(C135,'⚙️ Parámetros'!$A$23:$A$28,0)),0),0)),"")</f>
        <v/>
      </c>
      <c r="M135" s="46" t="str">
        <f>IFERROR(IF(D135="","",IF(OR('📋 Registro Paradas'!P135="Sí",'📋 Registro Paradas'!P135="Sí — solo reproceso"),1*'⚙️ Parámetros'!$B$32*IFERROR('📋 Registro Paradas'!M135,1),0)),"")</f>
        <v/>
      </c>
      <c r="N135" s="45" t="str">
        <f>IFERROR(IF(D135="","",IF('📋 Registro Paradas'!N135="Sí",I135*('⚙️ Parámetros'!$B$41-1),0)),"")</f>
        <v/>
      </c>
      <c r="O135" s="49" t="str">
        <f>IFERROR(IF(D135="","",SUM(G135:H135,I135,K135,L135:N135)*'⚙️ Parámetros'!$B$44),"")</f>
        <v/>
      </c>
    </row>
    <row r="136" spans="1:15" x14ac:dyDescent="0.25">
      <c r="A136" s="40" t="str">
        <f>IFERROR('📋 Registro Paradas'!A136,"")</f>
        <v/>
      </c>
      <c r="B136" s="41">
        <f>IFERROR('📋 Registro Paradas'!B136,"")</f>
        <v>0</v>
      </c>
      <c r="C136" s="42">
        <f>IFERROR('📋 Registro Paradas'!C136,"")</f>
        <v>0</v>
      </c>
      <c r="D136" s="43" t="str">
        <f>IFERROR('📋 Registro Paradas'!I136,"")</f>
        <v/>
      </c>
      <c r="E136" s="42">
        <f>IFERROR('📋 Registro Paradas'!E136,"")</f>
        <v>0</v>
      </c>
      <c r="F136" s="44" t="str">
        <f>IFERROR(IF(D136="","",D136*IFERROR(INDEX('⚙️ Parámetros'!$B$23:$B$28,MATCH(C136,'⚙️ Parámetros'!$A$23:$A$28,0)),0)),"")</f>
        <v/>
      </c>
      <c r="G136" s="45" t="str">
        <f>IFERROR(IF(F136="","",F136*IFERROR(INDEX('⚙️ Parámetros'!$E$23:$E$28,MATCH(C136,'⚙️ Parámetros'!$A$23:$A$28,0)),0)),"")</f>
        <v/>
      </c>
      <c r="H136" s="46" t="str">
        <f>IFERROR(IF(D136="","",IFERROR('📋 Registro Paradas'!M136,0)*'⚙️ Parámetros'!$B$32*D136),"")</f>
        <v/>
      </c>
      <c r="I136" s="46" t="str">
        <f>IFERROR(IF(D136="","",MIN(D136,4)*'⚙️ Parámetros'!$B$34+IF('📋 Registro Paradas'!N136="Sí",MIN(D136,8)*'⚙️ Parámetros'!$B$36,0)),"")</f>
        <v/>
      </c>
      <c r="J136" s="47" t="str">
        <f>IFERROR(IF(D136="","",D136*50*('⚙️ Parámetros'!$B$40-1)),"")</f>
        <v/>
      </c>
      <c r="K136" s="48" t="str">
        <f t="shared" si="2"/>
        <v/>
      </c>
      <c r="L136" s="46" t="str">
        <f>IFERROR(IF(D136="","",IF('📋 Registro Paradas'!O136="Sí",F136*'⚙️ Parámetros'!$B$43*IFERROR(INDEX('⚙️ Parámetros'!$E$23:$E$28,MATCH(C136,'⚙️ Parámetros'!$A$23:$A$28,0)),0),0)),"")</f>
        <v/>
      </c>
      <c r="M136" s="46" t="str">
        <f>IFERROR(IF(D136="","",IF(OR('📋 Registro Paradas'!P136="Sí",'📋 Registro Paradas'!P136="Sí — solo reproceso"),1*'⚙️ Parámetros'!$B$32*IFERROR('📋 Registro Paradas'!M136,1),0)),"")</f>
        <v/>
      </c>
      <c r="N136" s="45" t="str">
        <f>IFERROR(IF(D136="","",IF('📋 Registro Paradas'!N136="Sí",I136*('⚙️ Parámetros'!$B$41-1),0)),"")</f>
        <v/>
      </c>
      <c r="O136" s="49" t="str">
        <f>IFERROR(IF(D136="","",SUM(G136:H136,I136,K136,L136:N136)*'⚙️ Parámetros'!$B$44),"")</f>
        <v/>
      </c>
    </row>
    <row r="137" spans="1:15" x14ac:dyDescent="0.25">
      <c r="A137" s="40" t="str">
        <f>IFERROR('📋 Registro Paradas'!A137,"")</f>
        <v/>
      </c>
      <c r="B137" s="41">
        <f>IFERROR('📋 Registro Paradas'!B137,"")</f>
        <v>0</v>
      </c>
      <c r="C137" s="42">
        <f>IFERROR('📋 Registro Paradas'!C137,"")</f>
        <v>0</v>
      </c>
      <c r="D137" s="43" t="str">
        <f>IFERROR('📋 Registro Paradas'!I137,"")</f>
        <v/>
      </c>
      <c r="E137" s="42">
        <f>IFERROR('📋 Registro Paradas'!E137,"")</f>
        <v>0</v>
      </c>
      <c r="F137" s="44" t="str">
        <f>IFERROR(IF(D137="","",D137*IFERROR(INDEX('⚙️ Parámetros'!$B$23:$B$28,MATCH(C137,'⚙️ Parámetros'!$A$23:$A$28,0)),0)),"")</f>
        <v/>
      </c>
      <c r="G137" s="45" t="str">
        <f>IFERROR(IF(F137="","",F137*IFERROR(INDEX('⚙️ Parámetros'!$E$23:$E$28,MATCH(C137,'⚙️ Parámetros'!$A$23:$A$28,0)),0)),"")</f>
        <v/>
      </c>
      <c r="H137" s="46" t="str">
        <f>IFERROR(IF(D137="","",IFERROR('📋 Registro Paradas'!M137,0)*'⚙️ Parámetros'!$B$32*D137),"")</f>
        <v/>
      </c>
      <c r="I137" s="46" t="str">
        <f>IFERROR(IF(D137="","",MIN(D137,4)*'⚙️ Parámetros'!$B$34+IF('📋 Registro Paradas'!N137="Sí",MIN(D137,8)*'⚙️ Parámetros'!$B$36,0)),"")</f>
        <v/>
      </c>
      <c r="J137" s="47" t="str">
        <f>IFERROR(IF(D137="","",D137*50*('⚙️ Parámetros'!$B$40-1)),"")</f>
        <v/>
      </c>
      <c r="K137" s="48" t="str">
        <f t="shared" si="2"/>
        <v/>
      </c>
      <c r="L137" s="46" t="str">
        <f>IFERROR(IF(D137="","",IF('📋 Registro Paradas'!O137="Sí",F137*'⚙️ Parámetros'!$B$43*IFERROR(INDEX('⚙️ Parámetros'!$E$23:$E$28,MATCH(C137,'⚙️ Parámetros'!$A$23:$A$28,0)),0),0)),"")</f>
        <v/>
      </c>
      <c r="M137" s="46" t="str">
        <f>IFERROR(IF(D137="","",IF(OR('📋 Registro Paradas'!P137="Sí",'📋 Registro Paradas'!P137="Sí — solo reproceso"),1*'⚙️ Parámetros'!$B$32*IFERROR('📋 Registro Paradas'!M137,1),0)),"")</f>
        <v/>
      </c>
      <c r="N137" s="45" t="str">
        <f>IFERROR(IF(D137="","",IF('📋 Registro Paradas'!N137="Sí",I137*('⚙️ Parámetros'!$B$41-1),0)),"")</f>
        <v/>
      </c>
      <c r="O137" s="49" t="str">
        <f>IFERROR(IF(D137="","",SUM(G137:H137,I137,K137,L137:N137)*'⚙️ Parámetros'!$B$44),"")</f>
        <v/>
      </c>
    </row>
    <row r="138" spans="1:15" x14ac:dyDescent="0.25">
      <c r="A138" s="40" t="str">
        <f>IFERROR('📋 Registro Paradas'!A138,"")</f>
        <v/>
      </c>
      <c r="B138" s="41">
        <f>IFERROR('📋 Registro Paradas'!B138,"")</f>
        <v>0</v>
      </c>
      <c r="C138" s="42">
        <f>IFERROR('📋 Registro Paradas'!C138,"")</f>
        <v>0</v>
      </c>
      <c r="D138" s="43" t="str">
        <f>IFERROR('📋 Registro Paradas'!I138,"")</f>
        <v/>
      </c>
      <c r="E138" s="42">
        <f>IFERROR('📋 Registro Paradas'!E138,"")</f>
        <v>0</v>
      </c>
      <c r="F138" s="44" t="str">
        <f>IFERROR(IF(D138="","",D138*IFERROR(INDEX('⚙️ Parámetros'!$B$23:$B$28,MATCH(C138,'⚙️ Parámetros'!$A$23:$A$28,0)),0)),"")</f>
        <v/>
      </c>
      <c r="G138" s="45" t="str">
        <f>IFERROR(IF(F138="","",F138*IFERROR(INDEX('⚙️ Parámetros'!$E$23:$E$28,MATCH(C138,'⚙️ Parámetros'!$A$23:$A$28,0)),0)),"")</f>
        <v/>
      </c>
      <c r="H138" s="46" t="str">
        <f>IFERROR(IF(D138="","",IFERROR('📋 Registro Paradas'!M138,0)*'⚙️ Parámetros'!$B$32*D138),"")</f>
        <v/>
      </c>
      <c r="I138" s="46" t="str">
        <f>IFERROR(IF(D138="","",MIN(D138,4)*'⚙️ Parámetros'!$B$34+IF('📋 Registro Paradas'!N138="Sí",MIN(D138,8)*'⚙️ Parámetros'!$B$36,0)),"")</f>
        <v/>
      </c>
      <c r="J138" s="47" t="str">
        <f>IFERROR(IF(D138="","",D138*50*('⚙️ Parámetros'!$B$40-1)),"")</f>
        <v/>
      </c>
      <c r="K138" s="48" t="str">
        <f t="shared" si="2"/>
        <v/>
      </c>
      <c r="L138" s="46" t="str">
        <f>IFERROR(IF(D138="","",IF('📋 Registro Paradas'!O138="Sí",F138*'⚙️ Parámetros'!$B$43*IFERROR(INDEX('⚙️ Parámetros'!$E$23:$E$28,MATCH(C138,'⚙️ Parámetros'!$A$23:$A$28,0)),0),0)),"")</f>
        <v/>
      </c>
      <c r="M138" s="46" t="str">
        <f>IFERROR(IF(D138="","",IF(OR('📋 Registro Paradas'!P138="Sí",'📋 Registro Paradas'!P138="Sí — solo reproceso"),1*'⚙️ Parámetros'!$B$32*IFERROR('📋 Registro Paradas'!M138,1),0)),"")</f>
        <v/>
      </c>
      <c r="N138" s="45" t="str">
        <f>IFERROR(IF(D138="","",IF('📋 Registro Paradas'!N138="Sí",I138*('⚙️ Parámetros'!$B$41-1),0)),"")</f>
        <v/>
      </c>
      <c r="O138" s="49" t="str">
        <f>IFERROR(IF(D138="","",SUM(G138:H138,I138,K138,L138:N138)*'⚙️ Parámetros'!$B$44),"")</f>
        <v/>
      </c>
    </row>
    <row r="139" spans="1:15" x14ac:dyDescent="0.25">
      <c r="A139" s="40" t="str">
        <f>IFERROR('📋 Registro Paradas'!A139,"")</f>
        <v/>
      </c>
      <c r="B139" s="41">
        <f>IFERROR('📋 Registro Paradas'!B139,"")</f>
        <v>0</v>
      </c>
      <c r="C139" s="42">
        <f>IFERROR('📋 Registro Paradas'!C139,"")</f>
        <v>0</v>
      </c>
      <c r="D139" s="43" t="str">
        <f>IFERROR('📋 Registro Paradas'!I139,"")</f>
        <v/>
      </c>
      <c r="E139" s="42">
        <f>IFERROR('📋 Registro Paradas'!E139,"")</f>
        <v>0</v>
      </c>
      <c r="F139" s="44" t="str">
        <f>IFERROR(IF(D139="","",D139*IFERROR(INDEX('⚙️ Parámetros'!$B$23:$B$28,MATCH(C139,'⚙️ Parámetros'!$A$23:$A$28,0)),0)),"")</f>
        <v/>
      </c>
      <c r="G139" s="45" t="str">
        <f>IFERROR(IF(F139="","",F139*IFERROR(INDEX('⚙️ Parámetros'!$E$23:$E$28,MATCH(C139,'⚙️ Parámetros'!$A$23:$A$28,0)),0)),"")</f>
        <v/>
      </c>
      <c r="H139" s="46" t="str">
        <f>IFERROR(IF(D139="","",IFERROR('📋 Registro Paradas'!M139,0)*'⚙️ Parámetros'!$B$32*D139),"")</f>
        <v/>
      </c>
      <c r="I139" s="46" t="str">
        <f>IFERROR(IF(D139="","",MIN(D139,4)*'⚙️ Parámetros'!$B$34+IF('📋 Registro Paradas'!N139="Sí",MIN(D139,8)*'⚙️ Parámetros'!$B$36,0)),"")</f>
        <v/>
      </c>
      <c r="J139" s="47" t="str">
        <f>IFERROR(IF(D139="","",D139*50*('⚙️ Parámetros'!$B$40-1)),"")</f>
        <v/>
      </c>
      <c r="K139" s="48" t="str">
        <f t="shared" si="2"/>
        <v/>
      </c>
      <c r="L139" s="46" t="str">
        <f>IFERROR(IF(D139="","",IF('📋 Registro Paradas'!O139="Sí",F139*'⚙️ Parámetros'!$B$43*IFERROR(INDEX('⚙️ Parámetros'!$E$23:$E$28,MATCH(C139,'⚙️ Parámetros'!$A$23:$A$28,0)),0),0)),"")</f>
        <v/>
      </c>
      <c r="M139" s="46" t="str">
        <f>IFERROR(IF(D139="","",IF(OR('📋 Registro Paradas'!P139="Sí",'📋 Registro Paradas'!P139="Sí — solo reproceso"),1*'⚙️ Parámetros'!$B$32*IFERROR('📋 Registro Paradas'!M139,1),0)),"")</f>
        <v/>
      </c>
      <c r="N139" s="45" t="str">
        <f>IFERROR(IF(D139="","",IF('📋 Registro Paradas'!N139="Sí",I139*('⚙️ Parámetros'!$B$41-1),0)),"")</f>
        <v/>
      </c>
      <c r="O139" s="49" t="str">
        <f>IFERROR(IF(D139="","",SUM(G139:H139,I139,K139,L139:N139)*'⚙️ Parámetros'!$B$44),"")</f>
        <v/>
      </c>
    </row>
    <row r="140" spans="1:15" x14ac:dyDescent="0.25">
      <c r="A140" s="40" t="str">
        <f>IFERROR('📋 Registro Paradas'!A140,"")</f>
        <v/>
      </c>
      <c r="B140" s="41">
        <f>IFERROR('📋 Registro Paradas'!B140,"")</f>
        <v>0</v>
      </c>
      <c r="C140" s="42">
        <f>IFERROR('📋 Registro Paradas'!C140,"")</f>
        <v>0</v>
      </c>
      <c r="D140" s="43" t="str">
        <f>IFERROR('📋 Registro Paradas'!I140,"")</f>
        <v/>
      </c>
      <c r="E140" s="42">
        <f>IFERROR('📋 Registro Paradas'!E140,"")</f>
        <v>0</v>
      </c>
      <c r="F140" s="44" t="str">
        <f>IFERROR(IF(D140="","",D140*IFERROR(INDEX('⚙️ Parámetros'!$B$23:$B$28,MATCH(C140,'⚙️ Parámetros'!$A$23:$A$28,0)),0)),"")</f>
        <v/>
      </c>
      <c r="G140" s="45" t="str">
        <f>IFERROR(IF(F140="","",F140*IFERROR(INDEX('⚙️ Parámetros'!$E$23:$E$28,MATCH(C140,'⚙️ Parámetros'!$A$23:$A$28,0)),0)),"")</f>
        <v/>
      </c>
      <c r="H140" s="46" t="str">
        <f>IFERROR(IF(D140="","",IFERROR('📋 Registro Paradas'!M140,0)*'⚙️ Parámetros'!$B$32*D140),"")</f>
        <v/>
      </c>
      <c r="I140" s="46" t="str">
        <f>IFERROR(IF(D140="","",MIN(D140,4)*'⚙️ Parámetros'!$B$34+IF('📋 Registro Paradas'!N140="Sí",MIN(D140,8)*'⚙️ Parámetros'!$B$36,0)),"")</f>
        <v/>
      </c>
      <c r="J140" s="47" t="str">
        <f>IFERROR(IF(D140="","",D140*50*('⚙️ Parámetros'!$B$40-1)),"")</f>
        <v/>
      </c>
      <c r="K140" s="48" t="str">
        <f t="shared" si="2"/>
        <v/>
      </c>
      <c r="L140" s="46" t="str">
        <f>IFERROR(IF(D140="","",IF('📋 Registro Paradas'!O140="Sí",F140*'⚙️ Parámetros'!$B$43*IFERROR(INDEX('⚙️ Parámetros'!$E$23:$E$28,MATCH(C140,'⚙️ Parámetros'!$A$23:$A$28,0)),0),0)),"")</f>
        <v/>
      </c>
      <c r="M140" s="46" t="str">
        <f>IFERROR(IF(D140="","",IF(OR('📋 Registro Paradas'!P140="Sí",'📋 Registro Paradas'!P140="Sí — solo reproceso"),1*'⚙️ Parámetros'!$B$32*IFERROR('📋 Registro Paradas'!M140,1),0)),"")</f>
        <v/>
      </c>
      <c r="N140" s="45" t="str">
        <f>IFERROR(IF(D140="","",IF('📋 Registro Paradas'!N140="Sí",I140*('⚙️ Parámetros'!$B$41-1),0)),"")</f>
        <v/>
      </c>
      <c r="O140" s="49" t="str">
        <f>IFERROR(IF(D140="","",SUM(G140:H140,I140,K140,L140:N140)*'⚙️ Parámetros'!$B$44),"")</f>
        <v/>
      </c>
    </row>
    <row r="141" spans="1:15" x14ac:dyDescent="0.25">
      <c r="A141" s="40" t="str">
        <f>IFERROR('📋 Registro Paradas'!A141,"")</f>
        <v/>
      </c>
      <c r="B141" s="41">
        <f>IFERROR('📋 Registro Paradas'!B141,"")</f>
        <v>0</v>
      </c>
      <c r="C141" s="42">
        <f>IFERROR('📋 Registro Paradas'!C141,"")</f>
        <v>0</v>
      </c>
      <c r="D141" s="43" t="str">
        <f>IFERROR('📋 Registro Paradas'!I141,"")</f>
        <v/>
      </c>
      <c r="E141" s="42">
        <f>IFERROR('📋 Registro Paradas'!E141,"")</f>
        <v>0</v>
      </c>
      <c r="F141" s="44" t="str">
        <f>IFERROR(IF(D141="","",D141*IFERROR(INDEX('⚙️ Parámetros'!$B$23:$B$28,MATCH(C141,'⚙️ Parámetros'!$A$23:$A$28,0)),0)),"")</f>
        <v/>
      </c>
      <c r="G141" s="45" t="str">
        <f>IFERROR(IF(F141="","",F141*IFERROR(INDEX('⚙️ Parámetros'!$E$23:$E$28,MATCH(C141,'⚙️ Parámetros'!$A$23:$A$28,0)),0)),"")</f>
        <v/>
      </c>
      <c r="H141" s="46" t="str">
        <f>IFERROR(IF(D141="","",IFERROR('📋 Registro Paradas'!M141,0)*'⚙️ Parámetros'!$B$32*D141),"")</f>
        <v/>
      </c>
      <c r="I141" s="46" t="str">
        <f>IFERROR(IF(D141="","",MIN(D141,4)*'⚙️ Parámetros'!$B$34+IF('📋 Registro Paradas'!N141="Sí",MIN(D141,8)*'⚙️ Parámetros'!$B$36,0)),"")</f>
        <v/>
      </c>
      <c r="J141" s="47" t="str">
        <f>IFERROR(IF(D141="","",D141*50*('⚙️ Parámetros'!$B$40-1)),"")</f>
        <v/>
      </c>
      <c r="K141" s="48" t="str">
        <f t="shared" si="2"/>
        <v/>
      </c>
      <c r="L141" s="46" t="str">
        <f>IFERROR(IF(D141="","",IF('📋 Registro Paradas'!O141="Sí",F141*'⚙️ Parámetros'!$B$43*IFERROR(INDEX('⚙️ Parámetros'!$E$23:$E$28,MATCH(C141,'⚙️ Parámetros'!$A$23:$A$28,0)),0),0)),"")</f>
        <v/>
      </c>
      <c r="M141" s="46" t="str">
        <f>IFERROR(IF(D141="","",IF(OR('📋 Registro Paradas'!P141="Sí",'📋 Registro Paradas'!P141="Sí — solo reproceso"),1*'⚙️ Parámetros'!$B$32*IFERROR('📋 Registro Paradas'!M141,1),0)),"")</f>
        <v/>
      </c>
      <c r="N141" s="45" t="str">
        <f>IFERROR(IF(D141="","",IF('📋 Registro Paradas'!N141="Sí",I141*('⚙️ Parámetros'!$B$41-1),0)),"")</f>
        <v/>
      </c>
      <c r="O141" s="49" t="str">
        <f>IFERROR(IF(D141="","",SUM(G141:H141,I141,K141,L141:N141)*'⚙️ Parámetros'!$B$44),"")</f>
        <v/>
      </c>
    </row>
    <row r="142" spans="1:15" x14ac:dyDescent="0.25">
      <c r="A142" s="40" t="str">
        <f>IFERROR('📋 Registro Paradas'!A142,"")</f>
        <v/>
      </c>
      <c r="B142" s="41">
        <f>IFERROR('📋 Registro Paradas'!B142,"")</f>
        <v>0</v>
      </c>
      <c r="C142" s="42">
        <f>IFERROR('📋 Registro Paradas'!C142,"")</f>
        <v>0</v>
      </c>
      <c r="D142" s="43" t="str">
        <f>IFERROR('📋 Registro Paradas'!I142,"")</f>
        <v/>
      </c>
      <c r="E142" s="42">
        <f>IFERROR('📋 Registro Paradas'!E142,"")</f>
        <v>0</v>
      </c>
      <c r="F142" s="44" t="str">
        <f>IFERROR(IF(D142="","",D142*IFERROR(INDEX('⚙️ Parámetros'!$B$23:$B$28,MATCH(C142,'⚙️ Parámetros'!$A$23:$A$28,0)),0)),"")</f>
        <v/>
      </c>
      <c r="G142" s="45" t="str">
        <f>IFERROR(IF(F142="","",F142*IFERROR(INDEX('⚙️ Parámetros'!$E$23:$E$28,MATCH(C142,'⚙️ Parámetros'!$A$23:$A$28,0)),0)),"")</f>
        <v/>
      </c>
      <c r="H142" s="46" t="str">
        <f>IFERROR(IF(D142="","",IFERROR('📋 Registro Paradas'!M142,0)*'⚙️ Parámetros'!$B$32*D142),"")</f>
        <v/>
      </c>
      <c r="I142" s="46" t="str">
        <f>IFERROR(IF(D142="","",MIN(D142,4)*'⚙️ Parámetros'!$B$34+IF('📋 Registro Paradas'!N142="Sí",MIN(D142,8)*'⚙️ Parámetros'!$B$36,0)),"")</f>
        <v/>
      </c>
      <c r="J142" s="47" t="str">
        <f>IFERROR(IF(D142="","",D142*50*('⚙️ Parámetros'!$B$40-1)),"")</f>
        <v/>
      </c>
      <c r="K142" s="48" t="str">
        <f t="shared" si="2"/>
        <v/>
      </c>
      <c r="L142" s="46" t="str">
        <f>IFERROR(IF(D142="","",IF('📋 Registro Paradas'!O142="Sí",F142*'⚙️ Parámetros'!$B$43*IFERROR(INDEX('⚙️ Parámetros'!$E$23:$E$28,MATCH(C142,'⚙️ Parámetros'!$A$23:$A$28,0)),0),0)),"")</f>
        <v/>
      </c>
      <c r="M142" s="46" t="str">
        <f>IFERROR(IF(D142="","",IF(OR('📋 Registro Paradas'!P142="Sí",'📋 Registro Paradas'!P142="Sí — solo reproceso"),1*'⚙️ Parámetros'!$B$32*IFERROR('📋 Registro Paradas'!M142,1),0)),"")</f>
        <v/>
      </c>
      <c r="N142" s="45" t="str">
        <f>IFERROR(IF(D142="","",IF('📋 Registro Paradas'!N142="Sí",I142*('⚙️ Parámetros'!$B$41-1),0)),"")</f>
        <v/>
      </c>
      <c r="O142" s="49" t="str">
        <f>IFERROR(IF(D142="","",SUM(G142:H142,I142,K142,L142:N142)*'⚙️ Parámetros'!$B$44),"")</f>
        <v/>
      </c>
    </row>
    <row r="143" spans="1:15" x14ac:dyDescent="0.25">
      <c r="A143" s="40" t="str">
        <f>IFERROR('📋 Registro Paradas'!A143,"")</f>
        <v/>
      </c>
      <c r="B143" s="41">
        <f>IFERROR('📋 Registro Paradas'!B143,"")</f>
        <v>0</v>
      </c>
      <c r="C143" s="42">
        <f>IFERROR('📋 Registro Paradas'!C143,"")</f>
        <v>0</v>
      </c>
      <c r="D143" s="43" t="str">
        <f>IFERROR('📋 Registro Paradas'!I143,"")</f>
        <v/>
      </c>
      <c r="E143" s="42">
        <f>IFERROR('📋 Registro Paradas'!E143,"")</f>
        <v>0</v>
      </c>
      <c r="F143" s="44" t="str">
        <f>IFERROR(IF(D143="","",D143*IFERROR(INDEX('⚙️ Parámetros'!$B$23:$B$28,MATCH(C143,'⚙️ Parámetros'!$A$23:$A$28,0)),0)),"")</f>
        <v/>
      </c>
      <c r="G143" s="45" t="str">
        <f>IFERROR(IF(F143="","",F143*IFERROR(INDEX('⚙️ Parámetros'!$E$23:$E$28,MATCH(C143,'⚙️ Parámetros'!$A$23:$A$28,0)),0)),"")</f>
        <v/>
      </c>
      <c r="H143" s="46" t="str">
        <f>IFERROR(IF(D143="","",IFERROR('📋 Registro Paradas'!M143,0)*'⚙️ Parámetros'!$B$32*D143),"")</f>
        <v/>
      </c>
      <c r="I143" s="46" t="str">
        <f>IFERROR(IF(D143="","",MIN(D143,4)*'⚙️ Parámetros'!$B$34+IF('📋 Registro Paradas'!N143="Sí",MIN(D143,8)*'⚙️ Parámetros'!$B$36,0)),"")</f>
        <v/>
      </c>
      <c r="J143" s="47" t="str">
        <f>IFERROR(IF(D143="","",D143*50*('⚙️ Parámetros'!$B$40-1)),"")</f>
        <v/>
      </c>
      <c r="K143" s="48" t="str">
        <f t="shared" si="2"/>
        <v/>
      </c>
      <c r="L143" s="46" t="str">
        <f>IFERROR(IF(D143="","",IF('📋 Registro Paradas'!O143="Sí",F143*'⚙️ Parámetros'!$B$43*IFERROR(INDEX('⚙️ Parámetros'!$E$23:$E$28,MATCH(C143,'⚙️ Parámetros'!$A$23:$A$28,0)),0),0)),"")</f>
        <v/>
      </c>
      <c r="M143" s="46" t="str">
        <f>IFERROR(IF(D143="","",IF(OR('📋 Registro Paradas'!P143="Sí",'📋 Registro Paradas'!P143="Sí — solo reproceso"),1*'⚙️ Parámetros'!$B$32*IFERROR('📋 Registro Paradas'!M143,1),0)),"")</f>
        <v/>
      </c>
      <c r="N143" s="45" t="str">
        <f>IFERROR(IF(D143="","",IF('📋 Registro Paradas'!N143="Sí",I143*('⚙️ Parámetros'!$B$41-1),0)),"")</f>
        <v/>
      </c>
      <c r="O143" s="49" t="str">
        <f>IFERROR(IF(D143="","",SUM(G143:H143,I143,K143,L143:N143)*'⚙️ Parámetros'!$B$44),"")</f>
        <v/>
      </c>
    </row>
    <row r="144" spans="1:15" x14ac:dyDescent="0.25">
      <c r="A144" s="40" t="str">
        <f>IFERROR('📋 Registro Paradas'!A144,"")</f>
        <v/>
      </c>
      <c r="B144" s="41">
        <f>IFERROR('📋 Registro Paradas'!B144,"")</f>
        <v>0</v>
      </c>
      <c r="C144" s="42">
        <f>IFERROR('📋 Registro Paradas'!C144,"")</f>
        <v>0</v>
      </c>
      <c r="D144" s="43" t="str">
        <f>IFERROR('📋 Registro Paradas'!I144,"")</f>
        <v/>
      </c>
      <c r="E144" s="42">
        <f>IFERROR('📋 Registro Paradas'!E144,"")</f>
        <v>0</v>
      </c>
      <c r="F144" s="44" t="str">
        <f>IFERROR(IF(D144="","",D144*IFERROR(INDEX('⚙️ Parámetros'!$B$23:$B$28,MATCH(C144,'⚙️ Parámetros'!$A$23:$A$28,0)),0)),"")</f>
        <v/>
      </c>
      <c r="G144" s="45" t="str">
        <f>IFERROR(IF(F144="","",F144*IFERROR(INDEX('⚙️ Parámetros'!$E$23:$E$28,MATCH(C144,'⚙️ Parámetros'!$A$23:$A$28,0)),0)),"")</f>
        <v/>
      </c>
      <c r="H144" s="46" t="str">
        <f>IFERROR(IF(D144="","",IFERROR('📋 Registro Paradas'!M144,0)*'⚙️ Parámetros'!$B$32*D144),"")</f>
        <v/>
      </c>
      <c r="I144" s="46" t="str">
        <f>IFERROR(IF(D144="","",MIN(D144,4)*'⚙️ Parámetros'!$B$34+IF('📋 Registro Paradas'!N144="Sí",MIN(D144,8)*'⚙️ Parámetros'!$B$36,0)),"")</f>
        <v/>
      </c>
      <c r="J144" s="47" t="str">
        <f>IFERROR(IF(D144="","",D144*50*('⚙️ Parámetros'!$B$40-1)),"")</f>
        <v/>
      </c>
      <c r="K144" s="48" t="str">
        <f t="shared" si="2"/>
        <v/>
      </c>
      <c r="L144" s="46" t="str">
        <f>IFERROR(IF(D144="","",IF('📋 Registro Paradas'!O144="Sí",F144*'⚙️ Parámetros'!$B$43*IFERROR(INDEX('⚙️ Parámetros'!$E$23:$E$28,MATCH(C144,'⚙️ Parámetros'!$A$23:$A$28,0)),0),0)),"")</f>
        <v/>
      </c>
      <c r="M144" s="46" t="str">
        <f>IFERROR(IF(D144="","",IF(OR('📋 Registro Paradas'!P144="Sí",'📋 Registro Paradas'!P144="Sí — solo reproceso"),1*'⚙️ Parámetros'!$B$32*IFERROR('📋 Registro Paradas'!M144,1),0)),"")</f>
        <v/>
      </c>
      <c r="N144" s="45" t="str">
        <f>IFERROR(IF(D144="","",IF('📋 Registro Paradas'!N144="Sí",I144*('⚙️ Parámetros'!$B$41-1),0)),"")</f>
        <v/>
      </c>
      <c r="O144" s="49" t="str">
        <f>IFERROR(IF(D144="","",SUM(G144:H144,I144,K144,L144:N144)*'⚙️ Parámetros'!$B$44),"")</f>
        <v/>
      </c>
    </row>
    <row r="145" spans="1:15" x14ac:dyDescent="0.25">
      <c r="A145" s="40" t="str">
        <f>IFERROR('📋 Registro Paradas'!A145,"")</f>
        <v/>
      </c>
      <c r="B145" s="41">
        <f>IFERROR('📋 Registro Paradas'!B145,"")</f>
        <v>0</v>
      </c>
      <c r="C145" s="42">
        <f>IFERROR('📋 Registro Paradas'!C145,"")</f>
        <v>0</v>
      </c>
      <c r="D145" s="43" t="str">
        <f>IFERROR('📋 Registro Paradas'!I145,"")</f>
        <v/>
      </c>
      <c r="E145" s="42">
        <f>IFERROR('📋 Registro Paradas'!E145,"")</f>
        <v>0</v>
      </c>
      <c r="F145" s="44" t="str">
        <f>IFERROR(IF(D145="","",D145*IFERROR(INDEX('⚙️ Parámetros'!$B$23:$B$28,MATCH(C145,'⚙️ Parámetros'!$A$23:$A$28,0)),0)),"")</f>
        <v/>
      </c>
      <c r="G145" s="45" t="str">
        <f>IFERROR(IF(F145="","",F145*IFERROR(INDEX('⚙️ Parámetros'!$E$23:$E$28,MATCH(C145,'⚙️ Parámetros'!$A$23:$A$28,0)),0)),"")</f>
        <v/>
      </c>
      <c r="H145" s="46" t="str">
        <f>IFERROR(IF(D145="","",IFERROR('📋 Registro Paradas'!M145,0)*'⚙️ Parámetros'!$B$32*D145),"")</f>
        <v/>
      </c>
      <c r="I145" s="46" t="str">
        <f>IFERROR(IF(D145="","",MIN(D145,4)*'⚙️ Parámetros'!$B$34+IF('📋 Registro Paradas'!N145="Sí",MIN(D145,8)*'⚙️ Parámetros'!$B$36,0)),"")</f>
        <v/>
      </c>
      <c r="J145" s="47" t="str">
        <f>IFERROR(IF(D145="","",D145*50*('⚙️ Parámetros'!$B$40-1)),"")</f>
        <v/>
      </c>
      <c r="K145" s="48" t="str">
        <f t="shared" si="2"/>
        <v/>
      </c>
      <c r="L145" s="46" t="str">
        <f>IFERROR(IF(D145="","",IF('📋 Registro Paradas'!O145="Sí",F145*'⚙️ Parámetros'!$B$43*IFERROR(INDEX('⚙️ Parámetros'!$E$23:$E$28,MATCH(C145,'⚙️ Parámetros'!$A$23:$A$28,0)),0),0)),"")</f>
        <v/>
      </c>
      <c r="M145" s="46" t="str">
        <f>IFERROR(IF(D145="","",IF(OR('📋 Registro Paradas'!P145="Sí",'📋 Registro Paradas'!P145="Sí — solo reproceso"),1*'⚙️ Parámetros'!$B$32*IFERROR('📋 Registro Paradas'!M145,1),0)),"")</f>
        <v/>
      </c>
      <c r="N145" s="45" t="str">
        <f>IFERROR(IF(D145="","",IF('📋 Registro Paradas'!N145="Sí",I145*('⚙️ Parámetros'!$B$41-1),0)),"")</f>
        <v/>
      </c>
      <c r="O145" s="49" t="str">
        <f>IFERROR(IF(D145="","",SUM(G145:H145,I145,K145,L145:N145)*'⚙️ Parámetros'!$B$44),"")</f>
        <v/>
      </c>
    </row>
    <row r="146" spans="1:15" x14ac:dyDescent="0.25">
      <c r="A146" s="40" t="str">
        <f>IFERROR('📋 Registro Paradas'!A146,"")</f>
        <v/>
      </c>
      <c r="B146" s="41">
        <f>IFERROR('📋 Registro Paradas'!B146,"")</f>
        <v>0</v>
      </c>
      <c r="C146" s="42">
        <f>IFERROR('📋 Registro Paradas'!C146,"")</f>
        <v>0</v>
      </c>
      <c r="D146" s="43" t="str">
        <f>IFERROR('📋 Registro Paradas'!I146,"")</f>
        <v/>
      </c>
      <c r="E146" s="42">
        <f>IFERROR('📋 Registro Paradas'!E146,"")</f>
        <v>0</v>
      </c>
      <c r="F146" s="44" t="str">
        <f>IFERROR(IF(D146="","",D146*IFERROR(INDEX('⚙️ Parámetros'!$B$23:$B$28,MATCH(C146,'⚙️ Parámetros'!$A$23:$A$28,0)),0)),"")</f>
        <v/>
      </c>
      <c r="G146" s="45" t="str">
        <f>IFERROR(IF(F146="","",F146*IFERROR(INDEX('⚙️ Parámetros'!$E$23:$E$28,MATCH(C146,'⚙️ Parámetros'!$A$23:$A$28,0)),0)),"")</f>
        <v/>
      </c>
      <c r="H146" s="46" t="str">
        <f>IFERROR(IF(D146="","",IFERROR('📋 Registro Paradas'!M146,0)*'⚙️ Parámetros'!$B$32*D146),"")</f>
        <v/>
      </c>
      <c r="I146" s="46" t="str">
        <f>IFERROR(IF(D146="","",MIN(D146,4)*'⚙️ Parámetros'!$B$34+IF('📋 Registro Paradas'!N146="Sí",MIN(D146,8)*'⚙️ Parámetros'!$B$36,0)),"")</f>
        <v/>
      </c>
      <c r="J146" s="47" t="str">
        <f>IFERROR(IF(D146="","",D146*50*('⚙️ Parámetros'!$B$40-1)),"")</f>
        <v/>
      </c>
      <c r="K146" s="48" t="str">
        <f t="shared" si="2"/>
        <v/>
      </c>
      <c r="L146" s="46" t="str">
        <f>IFERROR(IF(D146="","",IF('📋 Registro Paradas'!O146="Sí",F146*'⚙️ Parámetros'!$B$43*IFERROR(INDEX('⚙️ Parámetros'!$E$23:$E$28,MATCH(C146,'⚙️ Parámetros'!$A$23:$A$28,0)),0),0)),"")</f>
        <v/>
      </c>
      <c r="M146" s="46" t="str">
        <f>IFERROR(IF(D146="","",IF(OR('📋 Registro Paradas'!P146="Sí",'📋 Registro Paradas'!P146="Sí — solo reproceso"),1*'⚙️ Parámetros'!$B$32*IFERROR('📋 Registro Paradas'!M146,1),0)),"")</f>
        <v/>
      </c>
      <c r="N146" s="45" t="str">
        <f>IFERROR(IF(D146="","",IF('📋 Registro Paradas'!N146="Sí",I146*('⚙️ Parámetros'!$B$41-1),0)),"")</f>
        <v/>
      </c>
      <c r="O146" s="49" t="str">
        <f>IFERROR(IF(D146="","",SUM(G146:H146,I146,K146,L146:N146)*'⚙️ Parámetros'!$B$44),"")</f>
        <v/>
      </c>
    </row>
    <row r="147" spans="1:15" x14ac:dyDescent="0.25">
      <c r="A147" s="40" t="str">
        <f>IFERROR('📋 Registro Paradas'!A147,"")</f>
        <v/>
      </c>
      <c r="B147" s="41">
        <f>IFERROR('📋 Registro Paradas'!B147,"")</f>
        <v>0</v>
      </c>
      <c r="C147" s="42">
        <f>IFERROR('📋 Registro Paradas'!C147,"")</f>
        <v>0</v>
      </c>
      <c r="D147" s="43" t="str">
        <f>IFERROR('📋 Registro Paradas'!I147,"")</f>
        <v/>
      </c>
      <c r="E147" s="42">
        <f>IFERROR('📋 Registro Paradas'!E147,"")</f>
        <v>0</v>
      </c>
      <c r="F147" s="44" t="str">
        <f>IFERROR(IF(D147="","",D147*IFERROR(INDEX('⚙️ Parámetros'!$B$23:$B$28,MATCH(C147,'⚙️ Parámetros'!$A$23:$A$28,0)),0)),"")</f>
        <v/>
      </c>
      <c r="G147" s="45" t="str">
        <f>IFERROR(IF(F147="","",F147*IFERROR(INDEX('⚙️ Parámetros'!$E$23:$E$28,MATCH(C147,'⚙️ Parámetros'!$A$23:$A$28,0)),0)),"")</f>
        <v/>
      </c>
      <c r="H147" s="46" t="str">
        <f>IFERROR(IF(D147="","",IFERROR('📋 Registro Paradas'!M147,0)*'⚙️ Parámetros'!$B$32*D147),"")</f>
        <v/>
      </c>
      <c r="I147" s="46" t="str">
        <f>IFERROR(IF(D147="","",MIN(D147,4)*'⚙️ Parámetros'!$B$34+IF('📋 Registro Paradas'!N147="Sí",MIN(D147,8)*'⚙️ Parámetros'!$B$36,0)),"")</f>
        <v/>
      </c>
      <c r="J147" s="47" t="str">
        <f>IFERROR(IF(D147="","",D147*50*('⚙️ Parámetros'!$B$40-1)),"")</f>
        <v/>
      </c>
      <c r="K147" s="48" t="str">
        <f t="shared" si="2"/>
        <v/>
      </c>
      <c r="L147" s="46" t="str">
        <f>IFERROR(IF(D147="","",IF('📋 Registro Paradas'!O147="Sí",F147*'⚙️ Parámetros'!$B$43*IFERROR(INDEX('⚙️ Parámetros'!$E$23:$E$28,MATCH(C147,'⚙️ Parámetros'!$A$23:$A$28,0)),0),0)),"")</f>
        <v/>
      </c>
      <c r="M147" s="46" t="str">
        <f>IFERROR(IF(D147="","",IF(OR('📋 Registro Paradas'!P147="Sí",'📋 Registro Paradas'!P147="Sí — solo reproceso"),1*'⚙️ Parámetros'!$B$32*IFERROR('📋 Registro Paradas'!M147,1),0)),"")</f>
        <v/>
      </c>
      <c r="N147" s="45" t="str">
        <f>IFERROR(IF(D147="","",IF('📋 Registro Paradas'!N147="Sí",I147*('⚙️ Parámetros'!$B$41-1),0)),"")</f>
        <v/>
      </c>
      <c r="O147" s="49" t="str">
        <f>IFERROR(IF(D147="","",SUM(G147:H147,I147,K147,L147:N147)*'⚙️ Parámetros'!$B$44),"")</f>
        <v/>
      </c>
    </row>
    <row r="148" spans="1:15" x14ac:dyDescent="0.25">
      <c r="A148" s="40" t="str">
        <f>IFERROR('📋 Registro Paradas'!A148,"")</f>
        <v/>
      </c>
      <c r="B148" s="41">
        <f>IFERROR('📋 Registro Paradas'!B148,"")</f>
        <v>0</v>
      </c>
      <c r="C148" s="42">
        <f>IFERROR('📋 Registro Paradas'!C148,"")</f>
        <v>0</v>
      </c>
      <c r="D148" s="43" t="str">
        <f>IFERROR('📋 Registro Paradas'!I148,"")</f>
        <v/>
      </c>
      <c r="E148" s="42">
        <f>IFERROR('📋 Registro Paradas'!E148,"")</f>
        <v>0</v>
      </c>
      <c r="F148" s="44" t="str">
        <f>IFERROR(IF(D148="","",D148*IFERROR(INDEX('⚙️ Parámetros'!$B$23:$B$28,MATCH(C148,'⚙️ Parámetros'!$A$23:$A$28,0)),0)),"")</f>
        <v/>
      </c>
      <c r="G148" s="45" t="str">
        <f>IFERROR(IF(F148="","",F148*IFERROR(INDEX('⚙️ Parámetros'!$E$23:$E$28,MATCH(C148,'⚙️ Parámetros'!$A$23:$A$28,0)),0)),"")</f>
        <v/>
      </c>
      <c r="H148" s="46" t="str">
        <f>IFERROR(IF(D148="","",IFERROR('📋 Registro Paradas'!M148,0)*'⚙️ Parámetros'!$B$32*D148),"")</f>
        <v/>
      </c>
      <c r="I148" s="46" t="str">
        <f>IFERROR(IF(D148="","",MIN(D148,4)*'⚙️ Parámetros'!$B$34+IF('📋 Registro Paradas'!N148="Sí",MIN(D148,8)*'⚙️ Parámetros'!$B$36,0)),"")</f>
        <v/>
      </c>
      <c r="J148" s="47" t="str">
        <f>IFERROR(IF(D148="","",D148*50*('⚙️ Parámetros'!$B$40-1)),"")</f>
        <v/>
      </c>
      <c r="K148" s="48" t="str">
        <f t="shared" si="2"/>
        <v/>
      </c>
      <c r="L148" s="46" t="str">
        <f>IFERROR(IF(D148="","",IF('📋 Registro Paradas'!O148="Sí",F148*'⚙️ Parámetros'!$B$43*IFERROR(INDEX('⚙️ Parámetros'!$E$23:$E$28,MATCH(C148,'⚙️ Parámetros'!$A$23:$A$28,0)),0),0)),"")</f>
        <v/>
      </c>
      <c r="M148" s="46" t="str">
        <f>IFERROR(IF(D148="","",IF(OR('📋 Registro Paradas'!P148="Sí",'📋 Registro Paradas'!P148="Sí — solo reproceso"),1*'⚙️ Parámetros'!$B$32*IFERROR('📋 Registro Paradas'!M148,1),0)),"")</f>
        <v/>
      </c>
      <c r="N148" s="45" t="str">
        <f>IFERROR(IF(D148="","",IF('📋 Registro Paradas'!N148="Sí",I148*('⚙️ Parámetros'!$B$41-1),0)),"")</f>
        <v/>
      </c>
      <c r="O148" s="49" t="str">
        <f>IFERROR(IF(D148="","",SUM(G148:H148,I148,K148,L148:N148)*'⚙️ Parámetros'!$B$44),"")</f>
        <v/>
      </c>
    </row>
    <row r="149" spans="1:15" x14ac:dyDescent="0.25">
      <c r="A149" s="40" t="str">
        <f>IFERROR('📋 Registro Paradas'!A149,"")</f>
        <v/>
      </c>
      <c r="B149" s="41">
        <f>IFERROR('📋 Registro Paradas'!B149,"")</f>
        <v>0</v>
      </c>
      <c r="C149" s="42">
        <f>IFERROR('📋 Registro Paradas'!C149,"")</f>
        <v>0</v>
      </c>
      <c r="D149" s="43" t="str">
        <f>IFERROR('📋 Registro Paradas'!I149,"")</f>
        <v/>
      </c>
      <c r="E149" s="42">
        <f>IFERROR('📋 Registro Paradas'!E149,"")</f>
        <v>0</v>
      </c>
      <c r="F149" s="44" t="str">
        <f>IFERROR(IF(D149="","",D149*IFERROR(INDEX('⚙️ Parámetros'!$B$23:$B$28,MATCH(C149,'⚙️ Parámetros'!$A$23:$A$28,0)),0)),"")</f>
        <v/>
      </c>
      <c r="G149" s="45" t="str">
        <f>IFERROR(IF(F149="","",F149*IFERROR(INDEX('⚙️ Parámetros'!$E$23:$E$28,MATCH(C149,'⚙️ Parámetros'!$A$23:$A$28,0)),0)),"")</f>
        <v/>
      </c>
      <c r="H149" s="46" t="str">
        <f>IFERROR(IF(D149="","",IFERROR('📋 Registro Paradas'!M149,0)*'⚙️ Parámetros'!$B$32*D149),"")</f>
        <v/>
      </c>
      <c r="I149" s="46" t="str">
        <f>IFERROR(IF(D149="","",MIN(D149,4)*'⚙️ Parámetros'!$B$34+IF('📋 Registro Paradas'!N149="Sí",MIN(D149,8)*'⚙️ Parámetros'!$B$36,0)),"")</f>
        <v/>
      </c>
      <c r="J149" s="47" t="str">
        <f>IFERROR(IF(D149="","",D149*50*('⚙️ Parámetros'!$B$40-1)),"")</f>
        <v/>
      </c>
      <c r="K149" s="48" t="str">
        <f t="shared" si="2"/>
        <v/>
      </c>
      <c r="L149" s="46" t="str">
        <f>IFERROR(IF(D149="","",IF('📋 Registro Paradas'!O149="Sí",F149*'⚙️ Parámetros'!$B$43*IFERROR(INDEX('⚙️ Parámetros'!$E$23:$E$28,MATCH(C149,'⚙️ Parámetros'!$A$23:$A$28,0)),0),0)),"")</f>
        <v/>
      </c>
      <c r="M149" s="46" t="str">
        <f>IFERROR(IF(D149="","",IF(OR('📋 Registro Paradas'!P149="Sí",'📋 Registro Paradas'!P149="Sí — solo reproceso"),1*'⚙️ Parámetros'!$B$32*IFERROR('📋 Registro Paradas'!M149,1),0)),"")</f>
        <v/>
      </c>
      <c r="N149" s="45" t="str">
        <f>IFERROR(IF(D149="","",IF('📋 Registro Paradas'!N149="Sí",I149*('⚙️ Parámetros'!$B$41-1),0)),"")</f>
        <v/>
      </c>
      <c r="O149" s="49" t="str">
        <f>IFERROR(IF(D149="","",SUM(G149:H149,I149,K149,L149:N149)*'⚙️ Parámetros'!$B$44),"")</f>
        <v/>
      </c>
    </row>
    <row r="150" spans="1:15" x14ac:dyDescent="0.25">
      <c r="A150" s="40" t="str">
        <f>IFERROR('📋 Registro Paradas'!A150,"")</f>
        <v/>
      </c>
      <c r="B150" s="41">
        <f>IFERROR('📋 Registro Paradas'!B150,"")</f>
        <v>0</v>
      </c>
      <c r="C150" s="42">
        <f>IFERROR('📋 Registro Paradas'!C150,"")</f>
        <v>0</v>
      </c>
      <c r="D150" s="43" t="str">
        <f>IFERROR('📋 Registro Paradas'!I150,"")</f>
        <v/>
      </c>
      <c r="E150" s="42">
        <f>IFERROR('📋 Registro Paradas'!E150,"")</f>
        <v>0</v>
      </c>
      <c r="F150" s="44" t="str">
        <f>IFERROR(IF(D150="","",D150*IFERROR(INDEX('⚙️ Parámetros'!$B$23:$B$28,MATCH(C150,'⚙️ Parámetros'!$A$23:$A$28,0)),0)),"")</f>
        <v/>
      </c>
      <c r="G150" s="45" t="str">
        <f>IFERROR(IF(F150="","",F150*IFERROR(INDEX('⚙️ Parámetros'!$E$23:$E$28,MATCH(C150,'⚙️ Parámetros'!$A$23:$A$28,0)),0)),"")</f>
        <v/>
      </c>
      <c r="H150" s="46" t="str">
        <f>IFERROR(IF(D150="","",IFERROR('📋 Registro Paradas'!M150,0)*'⚙️ Parámetros'!$B$32*D150),"")</f>
        <v/>
      </c>
      <c r="I150" s="46" t="str">
        <f>IFERROR(IF(D150="","",MIN(D150,4)*'⚙️ Parámetros'!$B$34+IF('📋 Registro Paradas'!N150="Sí",MIN(D150,8)*'⚙️ Parámetros'!$B$36,0)),"")</f>
        <v/>
      </c>
      <c r="J150" s="47" t="str">
        <f>IFERROR(IF(D150="","",D150*50*('⚙️ Parámetros'!$B$40-1)),"")</f>
        <v/>
      </c>
      <c r="K150" s="48" t="str">
        <f t="shared" si="2"/>
        <v/>
      </c>
      <c r="L150" s="46" t="str">
        <f>IFERROR(IF(D150="","",IF('📋 Registro Paradas'!O150="Sí",F150*'⚙️ Parámetros'!$B$43*IFERROR(INDEX('⚙️ Parámetros'!$E$23:$E$28,MATCH(C150,'⚙️ Parámetros'!$A$23:$A$28,0)),0),0)),"")</f>
        <v/>
      </c>
      <c r="M150" s="46" t="str">
        <f>IFERROR(IF(D150="","",IF(OR('📋 Registro Paradas'!P150="Sí",'📋 Registro Paradas'!P150="Sí — solo reproceso"),1*'⚙️ Parámetros'!$B$32*IFERROR('📋 Registro Paradas'!M150,1),0)),"")</f>
        <v/>
      </c>
      <c r="N150" s="45" t="str">
        <f>IFERROR(IF(D150="","",IF('📋 Registro Paradas'!N150="Sí",I150*('⚙️ Parámetros'!$B$41-1),0)),"")</f>
        <v/>
      </c>
      <c r="O150" s="49" t="str">
        <f>IFERROR(IF(D150="","",SUM(G150:H150,I150,K150,L150:N150)*'⚙️ Parámetros'!$B$44),"")</f>
        <v/>
      </c>
    </row>
    <row r="151" spans="1:15" x14ac:dyDescent="0.25">
      <c r="A151" s="40" t="str">
        <f>IFERROR('📋 Registro Paradas'!A151,"")</f>
        <v/>
      </c>
      <c r="B151" s="41">
        <f>IFERROR('📋 Registro Paradas'!B151,"")</f>
        <v>0</v>
      </c>
      <c r="C151" s="42">
        <f>IFERROR('📋 Registro Paradas'!C151,"")</f>
        <v>0</v>
      </c>
      <c r="D151" s="43" t="str">
        <f>IFERROR('📋 Registro Paradas'!I151,"")</f>
        <v/>
      </c>
      <c r="E151" s="42">
        <f>IFERROR('📋 Registro Paradas'!E151,"")</f>
        <v>0</v>
      </c>
      <c r="F151" s="44" t="str">
        <f>IFERROR(IF(D151="","",D151*IFERROR(INDEX('⚙️ Parámetros'!$B$23:$B$28,MATCH(C151,'⚙️ Parámetros'!$A$23:$A$28,0)),0)),"")</f>
        <v/>
      </c>
      <c r="G151" s="45" t="str">
        <f>IFERROR(IF(F151="","",F151*IFERROR(INDEX('⚙️ Parámetros'!$E$23:$E$28,MATCH(C151,'⚙️ Parámetros'!$A$23:$A$28,0)),0)),"")</f>
        <v/>
      </c>
      <c r="H151" s="46" t="str">
        <f>IFERROR(IF(D151="","",IFERROR('📋 Registro Paradas'!M151,0)*'⚙️ Parámetros'!$B$32*D151),"")</f>
        <v/>
      </c>
      <c r="I151" s="46" t="str">
        <f>IFERROR(IF(D151="","",MIN(D151,4)*'⚙️ Parámetros'!$B$34+IF('📋 Registro Paradas'!N151="Sí",MIN(D151,8)*'⚙️ Parámetros'!$B$36,0)),"")</f>
        <v/>
      </c>
      <c r="J151" s="47" t="str">
        <f>IFERROR(IF(D151="","",D151*50*('⚙️ Parámetros'!$B$40-1)),"")</f>
        <v/>
      </c>
      <c r="K151" s="48" t="str">
        <f t="shared" si="2"/>
        <v/>
      </c>
      <c r="L151" s="46" t="str">
        <f>IFERROR(IF(D151="","",IF('📋 Registro Paradas'!O151="Sí",F151*'⚙️ Parámetros'!$B$43*IFERROR(INDEX('⚙️ Parámetros'!$E$23:$E$28,MATCH(C151,'⚙️ Parámetros'!$A$23:$A$28,0)),0),0)),"")</f>
        <v/>
      </c>
      <c r="M151" s="46" t="str">
        <f>IFERROR(IF(D151="","",IF(OR('📋 Registro Paradas'!P151="Sí",'📋 Registro Paradas'!P151="Sí — solo reproceso"),1*'⚙️ Parámetros'!$B$32*IFERROR('📋 Registro Paradas'!M151,1),0)),"")</f>
        <v/>
      </c>
      <c r="N151" s="45" t="str">
        <f>IFERROR(IF(D151="","",IF('📋 Registro Paradas'!N151="Sí",I151*('⚙️ Parámetros'!$B$41-1),0)),"")</f>
        <v/>
      </c>
      <c r="O151" s="49" t="str">
        <f>IFERROR(IF(D151="","",SUM(G151:H151,I151,K151,L151:N151)*'⚙️ Parámetros'!$B$44),"")</f>
        <v/>
      </c>
    </row>
    <row r="152" spans="1:15" x14ac:dyDescent="0.25">
      <c r="A152" s="40" t="str">
        <f>IFERROR('📋 Registro Paradas'!A152,"")</f>
        <v/>
      </c>
      <c r="B152" s="41">
        <f>IFERROR('📋 Registro Paradas'!B152,"")</f>
        <v>0</v>
      </c>
      <c r="C152" s="42">
        <f>IFERROR('📋 Registro Paradas'!C152,"")</f>
        <v>0</v>
      </c>
      <c r="D152" s="43" t="str">
        <f>IFERROR('📋 Registro Paradas'!I152,"")</f>
        <v/>
      </c>
      <c r="E152" s="42">
        <f>IFERROR('📋 Registro Paradas'!E152,"")</f>
        <v>0</v>
      </c>
      <c r="F152" s="44" t="str">
        <f>IFERROR(IF(D152="","",D152*IFERROR(INDEX('⚙️ Parámetros'!$B$23:$B$28,MATCH(C152,'⚙️ Parámetros'!$A$23:$A$28,0)),0)),"")</f>
        <v/>
      </c>
      <c r="G152" s="45" t="str">
        <f>IFERROR(IF(F152="","",F152*IFERROR(INDEX('⚙️ Parámetros'!$E$23:$E$28,MATCH(C152,'⚙️ Parámetros'!$A$23:$A$28,0)),0)),"")</f>
        <v/>
      </c>
      <c r="H152" s="46" t="str">
        <f>IFERROR(IF(D152="","",IFERROR('📋 Registro Paradas'!M152,0)*'⚙️ Parámetros'!$B$32*D152),"")</f>
        <v/>
      </c>
      <c r="I152" s="46" t="str">
        <f>IFERROR(IF(D152="","",MIN(D152,4)*'⚙️ Parámetros'!$B$34+IF('📋 Registro Paradas'!N152="Sí",MIN(D152,8)*'⚙️ Parámetros'!$B$36,0)),"")</f>
        <v/>
      </c>
      <c r="J152" s="47" t="str">
        <f>IFERROR(IF(D152="","",D152*50*('⚙️ Parámetros'!$B$40-1)),"")</f>
        <v/>
      </c>
      <c r="K152" s="48" t="str">
        <f t="shared" si="2"/>
        <v/>
      </c>
      <c r="L152" s="46" t="str">
        <f>IFERROR(IF(D152="","",IF('📋 Registro Paradas'!O152="Sí",F152*'⚙️ Parámetros'!$B$43*IFERROR(INDEX('⚙️ Parámetros'!$E$23:$E$28,MATCH(C152,'⚙️ Parámetros'!$A$23:$A$28,0)),0),0)),"")</f>
        <v/>
      </c>
      <c r="M152" s="46" t="str">
        <f>IFERROR(IF(D152="","",IF(OR('📋 Registro Paradas'!P152="Sí",'📋 Registro Paradas'!P152="Sí — solo reproceso"),1*'⚙️ Parámetros'!$B$32*IFERROR('📋 Registro Paradas'!M152,1),0)),"")</f>
        <v/>
      </c>
      <c r="N152" s="45" t="str">
        <f>IFERROR(IF(D152="","",IF('📋 Registro Paradas'!N152="Sí",I152*('⚙️ Parámetros'!$B$41-1),0)),"")</f>
        <v/>
      </c>
      <c r="O152" s="49" t="str">
        <f>IFERROR(IF(D152="","",SUM(G152:H152,I152,K152,L152:N152)*'⚙️ Parámetros'!$B$44),"")</f>
        <v/>
      </c>
    </row>
    <row r="153" spans="1:15" x14ac:dyDescent="0.25">
      <c r="A153" s="40" t="str">
        <f>IFERROR('📋 Registro Paradas'!A153,"")</f>
        <v/>
      </c>
      <c r="B153" s="41">
        <f>IFERROR('📋 Registro Paradas'!B153,"")</f>
        <v>0</v>
      </c>
      <c r="C153" s="42">
        <f>IFERROR('📋 Registro Paradas'!C153,"")</f>
        <v>0</v>
      </c>
      <c r="D153" s="43" t="str">
        <f>IFERROR('📋 Registro Paradas'!I153,"")</f>
        <v/>
      </c>
      <c r="E153" s="42">
        <f>IFERROR('📋 Registro Paradas'!E153,"")</f>
        <v>0</v>
      </c>
      <c r="F153" s="44" t="str">
        <f>IFERROR(IF(D153="","",D153*IFERROR(INDEX('⚙️ Parámetros'!$B$23:$B$28,MATCH(C153,'⚙️ Parámetros'!$A$23:$A$28,0)),0)),"")</f>
        <v/>
      </c>
      <c r="G153" s="45" t="str">
        <f>IFERROR(IF(F153="","",F153*IFERROR(INDEX('⚙️ Parámetros'!$E$23:$E$28,MATCH(C153,'⚙️ Parámetros'!$A$23:$A$28,0)),0)),"")</f>
        <v/>
      </c>
      <c r="H153" s="46" t="str">
        <f>IFERROR(IF(D153="","",IFERROR('📋 Registro Paradas'!M153,0)*'⚙️ Parámetros'!$B$32*D153),"")</f>
        <v/>
      </c>
      <c r="I153" s="46" t="str">
        <f>IFERROR(IF(D153="","",MIN(D153,4)*'⚙️ Parámetros'!$B$34+IF('📋 Registro Paradas'!N153="Sí",MIN(D153,8)*'⚙️ Parámetros'!$B$36,0)),"")</f>
        <v/>
      </c>
      <c r="J153" s="47" t="str">
        <f>IFERROR(IF(D153="","",D153*50*('⚙️ Parámetros'!$B$40-1)),"")</f>
        <v/>
      </c>
      <c r="K153" s="48" t="str">
        <f t="shared" si="2"/>
        <v/>
      </c>
      <c r="L153" s="46" t="str">
        <f>IFERROR(IF(D153="","",IF('📋 Registro Paradas'!O153="Sí",F153*'⚙️ Parámetros'!$B$43*IFERROR(INDEX('⚙️ Parámetros'!$E$23:$E$28,MATCH(C153,'⚙️ Parámetros'!$A$23:$A$28,0)),0),0)),"")</f>
        <v/>
      </c>
      <c r="M153" s="46" t="str">
        <f>IFERROR(IF(D153="","",IF(OR('📋 Registro Paradas'!P153="Sí",'📋 Registro Paradas'!P153="Sí — solo reproceso"),1*'⚙️ Parámetros'!$B$32*IFERROR('📋 Registro Paradas'!M153,1),0)),"")</f>
        <v/>
      </c>
      <c r="N153" s="45" t="str">
        <f>IFERROR(IF(D153="","",IF('📋 Registro Paradas'!N153="Sí",I153*('⚙️ Parámetros'!$B$41-1),0)),"")</f>
        <v/>
      </c>
      <c r="O153" s="49" t="str">
        <f>IFERROR(IF(D153="","",SUM(G153:H153,I153,K153,L153:N153)*'⚙️ Parámetros'!$B$44),"")</f>
        <v/>
      </c>
    </row>
    <row r="154" spans="1:15" x14ac:dyDescent="0.25">
      <c r="A154" s="40" t="str">
        <f>IFERROR('📋 Registro Paradas'!A154,"")</f>
        <v/>
      </c>
      <c r="B154" s="41">
        <f>IFERROR('📋 Registro Paradas'!B154,"")</f>
        <v>0</v>
      </c>
      <c r="C154" s="42">
        <f>IFERROR('📋 Registro Paradas'!C154,"")</f>
        <v>0</v>
      </c>
      <c r="D154" s="43" t="str">
        <f>IFERROR('📋 Registro Paradas'!I154,"")</f>
        <v/>
      </c>
      <c r="E154" s="42">
        <f>IFERROR('📋 Registro Paradas'!E154,"")</f>
        <v>0</v>
      </c>
      <c r="F154" s="44" t="str">
        <f>IFERROR(IF(D154="","",D154*IFERROR(INDEX('⚙️ Parámetros'!$B$23:$B$28,MATCH(C154,'⚙️ Parámetros'!$A$23:$A$28,0)),0)),"")</f>
        <v/>
      </c>
      <c r="G154" s="45" t="str">
        <f>IFERROR(IF(F154="","",F154*IFERROR(INDEX('⚙️ Parámetros'!$E$23:$E$28,MATCH(C154,'⚙️ Parámetros'!$A$23:$A$28,0)),0)),"")</f>
        <v/>
      </c>
      <c r="H154" s="46" t="str">
        <f>IFERROR(IF(D154="","",IFERROR('📋 Registro Paradas'!M154,0)*'⚙️ Parámetros'!$B$32*D154),"")</f>
        <v/>
      </c>
      <c r="I154" s="46" t="str">
        <f>IFERROR(IF(D154="","",MIN(D154,4)*'⚙️ Parámetros'!$B$34+IF('📋 Registro Paradas'!N154="Sí",MIN(D154,8)*'⚙️ Parámetros'!$B$36,0)),"")</f>
        <v/>
      </c>
      <c r="J154" s="47" t="str">
        <f>IFERROR(IF(D154="","",D154*50*('⚙️ Parámetros'!$B$40-1)),"")</f>
        <v/>
      </c>
      <c r="K154" s="48" t="str">
        <f t="shared" si="2"/>
        <v/>
      </c>
      <c r="L154" s="46" t="str">
        <f>IFERROR(IF(D154="","",IF('📋 Registro Paradas'!O154="Sí",F154*'⚙️ Parámetros'!$B$43*IFERROR(INDEX('⚙️ Parámetros'!$E$23:$E$28,MATCH(C154,'⚙️ Parámetros'!$A$23:$A$28,0)),0),0)),"")</f>
        <v/>
      </c>
      <c r="M154" s="46" t="str">
        <f>IFERROR(IF(D154="","",IF(OR('📋 Registro Paradas'!P154="Sí",'📋 Registro Paradas'!P154="Sí — solo reproceso"),1*'⚙️ Parámetros'!$B$32*IFERROR('📋 Registro Paradas'!M154,1),0)),"")</f>
        <v/>
      </c>
      <c r="N154" s="45" t="str">
        <f>IFERROR(IF(D154="","",IF('📋 Registro Paradas'!N154="Sí",I154*('⚙️ Parámetros'!$B$41-1),0)),"")</f>
        <v/>
      </c>
      <c r="O154" s="49" t="str">
        <f>IFERROR(IF(D154="","",SUM(G154:H154,I154,K154,L154:N154)*'⚙️ Parámetros'!$B$44),"")</f>
        <v/>
      </c>
    </row>
    <row r="155" spans="1:15" x14ac:dyDescent="0.25">
      <c r="A155" s="40" t="str">
        <f>IFERROR('📋 Registro Paradas'!A155,"")</f>
        <v/>
      </c>
      <c r="B155" s="41">
        <f>IFERROR('📋 Registro Paradas'!B155,"")</f>
        <v>0</v>
      </c>
      <c r="C155" s="42">
        <f>IFERROR('📋 Registro Paradas'!C155,"")</f>
        <v>0</v>
      </c>
      <c r="D155" s="43" t="str">
        <f>IFERROR('📋 Registro Paradas'!I155,"")</f>
        <v/>
      </c>
      <c r="E155" s="42">
        <f>IFERROR('📋 Registro Paradas'!E155,"")</f>
        <v>0</v>
      </c>
      <c r="F155" s="44" t="str">
        <f>IFERROR(IF(D155="","",D155*IFERROR(INDEX('⚙️ Parámetros'!$B$23:$B$28,MATCH(C155,'⚙️ Parámetros'!$A$23:$A$28,0)),0)),"")</f>
        <v/>
      </c>
      <c r="G155" s="45" t="str">
        <f>IFERROR(IF(F155="","",F155*IFERROR(INDEX('⚙️ Parámetros'!$E$23:$E$28,MATCH(C155,'⚙️ Parámetros'!$A$23:$A$28,0)),0)),"")</f>
        <v/>
      </c>
      <c r="H155" s="46" t="str">
        <f>IFERROR(IF(D155="","",IFERROR('📋 Registro Paradas'!M155,0)*'⚙️ Parámetros'!$B$32*D155),"")</f>
        <v/>
      </c>
      <c r="I155" s="46" t="str">
        <f>IFERROR(IF(D155="","",MIN(D155,4)*'⚙️ Parámetros'!$B$34+IF('📋 Registro Paradas'!N155="Sí",MIN(D155,8)*'⚙️ Parámetros'!$B$36,0)),"")</f>
        <v/>
      </c>
      <c r="J155" s="47" t="str">
        <f>IFERROR(IF(D155="","",D155*50*('⚙️ Parámetros'!$B$40-1)),"")</f>
        <v/>
      </c>
      <c r="K155" s="48" t="str">
        <f t="shared" si="2"/>
        <v/>
      </c>
      <c r="L155" s="46" t="str">
        <f>IFERROR(IF(D155="","",IF('📋 Registro Paradas'!O155="Sí",F155*'⚙️ Parámetros'!$B$43*IFERROR(INDEX('⚙️ Parámetros'!$E$23:$E$28,MATCH(C155,'⚙️ Parámetros'!$A$23:$A$28,0)),0),0)),"")</f>
        <v/>
      </c>
      <c r="M155" s="46" t="str">
        <f>IFERROR(IF(D155="","",IF(OR('📋 Registro Paradas'!P155="Sí",'📋 Registro Paradas'!P155="Sí — solo reproceso"),1*'⚙️ Parámetros'!$B$32*IFERROR('📋 Registro Paradas'!M155,1),0)),"")</f>
        <v/>
      </c>
      <c r="N155" s="45" t="str">
        <f>IFERROR(IF(D155="","",IF('📋 Registro Paradas'!N155="Sí",I155*('⚙️ Parámetros'!$B$41-1),0)),"")</f>
        <v/>
      </c>
      <c r="O155" s="49" t="str">
        <f>IFERROR(IF(D155="","",SUM(G155:H155,I155,K155,L155:N155)*'⚙️ Parámetros'!$B$44),"")</f>
        <v/>
      </c>
    </row>
    <row r="156" spans="1:15" x14ac:dyDescent="0.25">
      <c r="A156" s="40" t="str">
        <f>IFERROR('📋 Registro Paradas'!A156,"")</f>
        <v/>
      </c>
      <c r="B156" s="41">
        <f>IFERROR('📋 Registro Paradas'!B156,"")</f>
        <v>0</v>
      </c>
      <c r="C156" s="42">
        <f>IFERROR('📋 Registro Paradas'!C156,"")</f>
        <v>0</v>
      </c>
      <c r="D156" s="43" t="str">
        <f>IFERROR('📋 Registro Paradas'!I156,"")</f>
        <v/>
      </c>
      <c r="E156" s="42">
        <f>IFERROR('📋 Registro Paradas'!E156,"")</f>
        <v>0</v>
      </c>
      <c r="F156" s="44" t="str">
        <f>IFERROR(IF(D156="","",D156*IFERROR(INDEX('⚙️ Parámetros'!$B$23:$B$28,MATCH(C156,'⚙️ Parámetros'!$A$23:$A$28,0)),0)),"")</f>
        <v/>
      </c>
      <c r="G156" s="45" t="str">
        <f>IFERROR(IF(F156="","",F156*IFERROR(INDEX('⚙️ Parámetros'!$E$23:$E$28,MATCH(C156,'⚙️ Parámetros'!$A$23:$A$28,0)),0)),"")</f>
        <v/>
      </c>
      <c r="H156" s="46" t="str">
        <f>IFERROR(IF(D156="","",IFERROR('📋 Registro Paradas'!M156,0)*'⚙️ Parámetros'!$B$32*D156),"")</f>
        <v/>
      </c>
      <c r="I156" s="46" t="str">
        <f>IFERROR(IF(D156="","",MIN(D156,4)*'⚙️ Parámetros'!$B$34+IF('📋 Registro Paradas'!N156="Sí",MIN(D156,8)*'⚙️ Parámetros'!$B$36,0)),"")</f>
        <v/>
      </c>
      <c r="J156" s="47" t="str">
        <f>IFERROR(IF(D156="","",D156*50*('⚙️ Parámetros'!$B$40-1)),"")</f>
        <v/>
      </c>
      <c r="K156" s="48" t="str">
        <f t="shared" si="2"/>
        <v/>
      </c>
      <c r="L156" s="46" t="str">
        <f>IFERROR(IF(D156="","",IF('📋 Registro Paradas'!O156="Sí",F156*'⚙️ Parámetros'!$B$43*IFERROR(INDEX('⚙️ Parámetros'!$E$23:$E$28,MATCH(C156,'⚙️ Parámetros'!$A$23:$A$28,0)),0),0)),"")</f>
        <v/>
      </c>
      <c r="M156" s="46" t="str">
        <f>IFERROR(IF(D156="","",IF(OR('📋 Registro Paradas'!P156="Sí",'📋 Registro Paradas'!P156="Sí — solo reproceso"),1*'⚙️ Parámetros'!$B$32*IFERROR('📋 Registro Paradas'!M156,1),0)),"")</f>
        <v/>
      </c>
      <c r="N156" s="45" t="str">
        <f>IFERROR(IF(D156="","",IF('📋 Registro Paradas'!N156="Sí",I156*('⚙️ Parámetros'!$B$41-1),0)),"")</f>
        <v/>
      </c>
      <c r="O156" s="49" t="str">
        <f>IFERROR(IF(D156="","",SUM(G156:H156,I156,K156,L156:N156)*'⚙️ Parámetros'!$B$44),"")</f>
        <v/>
      </c>
    </row>
    <row r="157" spans="1:15" x14ac:dyDescent="0.25">
      <c r="A157" s="40" t="str">
        <f>IFERROR('📋 Registro Paradas'!A157,"")</f>
        <v/>
      </c>
      <c r="B157" s="41">
        <f>IFERROR('📋 Registro Paradas'!B157,"")</f>
        <v>0</v>
      </c>
      <c r="C157" s="42">
        <f>IFERROR('📋 Registro Paradas'!C157,"")</f>
        <v>0</v>
      </c>
      <c r="D157" s="43" t="str">
        <f>IFERROR('📋 Registro Paradas'!I157,"")</f>
        <v/>
      </c>
      <c r="E157" s="42">
        <f>IFERROR('📋 Registro Paradas'!E157,"")</f>
        <v>0</v>
      </c>
      <c r="F157" s="44" t="str">
        <f>IFERROR(IF(D157="","",D157*IFERROR(INDEX('⚙️ Parámetros'!$B$23:$B$28,MATCH(C157,'⚙️ Parámetros'!$A$23:$A$28,0)),0)),"")</f>
        <v/>
      </c>
      <c r="G157" s="45" t="str">
        <f>IFERROR(IF(F157="","",F157*IFERROR(INDEX('⚙️ Parámetros'!$E$23:$E$28,MATCH(C157,'⚙️ Parámetros'!$A$23:$A$28,0)),0)),"")</f>
        <v/>
      </c>
      <c r="H157" s="46" t="str">
        <f>IFERROR(IF(D157="","",IFERROR('📋 Registro Paradas'!M157,0)*'⚙️ Parámetros'!$B$32*D157),"")</f>
        <v/>
      </c>
      <c r="I157" s="46" t="str">
        <f>IFERROR(IF(D157="","",MIN(D157,4)*'⚙️ Parámetros'!$B$34+IF('📋 Registro Paradas'!N157="Sí",MIN(D157,8)*'⚙️ Parámetros'!$B$36,0)),"")</f>
        <v/>
      </c>
      <c r="J157" s="47" t="str">
        <f>IFERROR(IF(D157="","",D157*50*('⚙️ Parámetros'!$B$40-1)),"")</f>
        <v/>
      </c>
      <c r="K157" s="48" t="str">
        <f t="shared" si="2"/>
        <v/>
      </c>
      <c r="L157" s="46" t="str">
        <f>IFERROR(IF(D157="","",IF('📋 Registro Paradas'!O157="Sí",F157*'⚙️ Parámetros'!$B$43*IFERROR(INDEX('⚙️ Parámetros'!$E$23:$E$28,MATCH(C157,'⚙️ Parámetros'!$A$23:$A$28,0)),0),0)),"")</f>
        <v/>
      </c>
      <c r="M157" s="46" t="str">
        <f>IFERROR(IF(D157="","",IF(OR('📋 Registro Paradas'!P157="Sí",'📋 Registro Paradas'!P157="Sí — solo reproceso"),1*'⚙️ Parámetros'!$B$32*IFERROR('📋 Registro Paradas'!M157,1),0)),"")</f>
        <v/>
      </c>
      <c r="N157" s="45" t="str">
        <f>IFERROR(IF(D157="","",IF('📋 Registro Paradas'!N157="Sí",I157*('⚙️ Parámetros'!$B$41-1),0)),"")</f>
        <v/>
      </c>
      <c r="O157" s="49" t="str">
        <f>IFERROR(IF(D157="","",SUM(G157:H157,I157,K157,L157:N157)*'⚙️ Parámetros'!$B$44),"")</f>
        <v/>
      </c>
    </row>
    <row r="158" spans="1:15" x14ac:dyDescent="0.25">
      <c r="A158" s="40" t="str">
        <f>IFERROR('📋 Registro Paradas'!A158,"")</f>
        <v/>
      </c>
      <c r="B158" s="41">
        <f>IFERROR('📋 Registro Paradas'!B158,"")</f>
        <v>0</v>
      </c>
      <c r="C158" s="42">
        <f>IFERROR('📋 Registro Paradas'!C158,"")</f>
        <v>0</v>
      </c>
      <c r="D158" s="43" t="str">
        <f>IFERROR('📋 Registro Paradas'!I158,"")</f>
        <v/>
      </c>
      <c r="E158" s="42">
        <f>IFERROR('📋 Registro Paradas'!E158,"")</f>
        <v>0</v>
      </c>
      <c r="F158" s="44" t="str">
        <f>IFERROR(IF(D158="","",D158*IFERROR(INDEX('⚙️ Parámetros'!$B$23:$B$28,MATCH(C158,'⚙️ Parámetros'!$A$23:$A$28,0)),0)),"")</f>
        <v/>
      </c>
      <c r="G158" s="45" t="str">
        <f>IFERROR(IF(F158="","",F158*IFERROR(INDEX('⚙️ Parámetros'!$E$23:$E$28,MATCH(C158,'⚙️ Parámetros'!$A$23:$A$28,0)),0)),"")</f>
        <v/>
      </c>
      <c r="H158" s="46" t="str">
        <f>IFERROR(IF(D158="","",IFERROR('📋 Registro Paradas'!M158,0)*'⚙️ Parámetros'!$B$32*D158),"")</f>
        <v/>
      </c>
      <c r="I158" s="46" t="str">
        <f>IFERROR(IF(D158="","",MIN(D158,4)*'⚙️ Parámetros'!$B$34+IF('📋 Registro Paradas'!N158="Sí",MIN(D158,8)*'⚙️ Parámetros'!$B$36,0)),"")</f>
        <v/>
      </c>
      <c r="J158" s="47" t="str">
        <f>IFERROR(IF(D158="","",D158*50*('⚙️ Parámetros'!$B$40-1)),"")</f>
        <v/>
      </c>
      <c r="K158" s="48" t="str">
        <f t="shared" si="2"/>
        <v/>
      </c>
      <c r="L158" s="46" t="str">
        <f>IFERROR(IF(D158="","",IF('📋 Registro Paradas'!O158="Sí",F158*'⚙️ Parámetros'!$B$43*IFERROR(INDEX('⚙️ Parámetros'!$E$23:$E$28,MATCH(C158,'⚙️ Parámetros'!$A$23:$A$28,0)),0),0)),"")</f>
        <v/>
      </c>
      <c r="M158" s="46" t="str">
        <f>IFERROR(IF(D158="","",IF(OR('📋 Registro Paradas'!P158="Sí",'📋 Registro Paradas'!P158="Sí — solo reproceso"),1*'⚙️ Parámetros'!$B$32*IFERROR('📋 Registro Paradas'!M158,1),0)),"")</f>
        <v/>
      </c>
      <c r="N158" s="45" t="str">
        <f>IFERROR(IF(D158="","",IF('📋 Registro Paradas'!N158="Sí",I158*('⚙️ Parámetros'!$B$41-1),0)),"")</f>
        <v/>
      </c>
      <c r="O158" s="49" t="str">
        <f>IFERROR(IF(D158="","",SUM(G158:H158,I158,K158,L158:N158)*'⚙️ Parámetros'!$B$44),"")</f>
        <v/>
      </c>
    </row>
    <row r="159" spans="1:15" x14ac:dyDescent="0.25">
      <c r="A159" s="40" t="str">
        <f>IFERROR('📋 Registro Paradas'!A159,"")</f>
        <v/>
      </c>
      <c r="B159" s="41">
        <f>IFERROR('📋 Registro Paradas'!B159,"")</f>
        <v>0</v>
      </c>
      <c r="C159" s="42">
        <f>IFERROR('📋 Registro Paradas'!C159,"")</f>
        <v>0</v>
      </c>
      <c r="D159" s="43" t="str">
        <f>IFERROR('📋 Registro Paradas'!I159,"")</f>
        <v/>
      </c>
      <c r="E159" s="42">
        <f>IFERROR('📋 Registro Paradas'!E159,"")</f>
        <v>0</v>
      </c>
      <c r="F159" s="44" t="str">
        <f>IFERROR(IF(D159="","",D159*IFERROR(INDEX('⚙️ Parámetros'!$B$23:$B$28,MATCH(C159,'⚙️ Parámetros'!$A$23:$A$28,0)),0)),"")</f>
        <v/>
      </c>
      <c r="G159" s="45" t="str">
        <f>IFERROR(IF(F159="","",F159*IFERROR(INDEX('⚙️ Parámetros'!$E$23:$E$28,MATCH(C159,'⚙️ Parámetros'!$A$23:$A$28,0)),0)),"")</f>
        <v/>
      </c>
      <c r="H159" s="46" t="str">
        <f>IFERROR(IF(D159="","",IFERROR('📋 Registro Paradas'!M159,0)*'⚙️ Parámetros'!$B$32*D159),"")</f>
        <v/>
      </c>
      <c r="I159" s="46" t="str">
        <f>IFERROR(IF(D159="","",MIN(D159,4)*'⚙️ Parámetros'!$B$34+IF('📋 Registro Paradas'!N159="Sí",MIN(D159,8)*'⚙️ Parámetros'!$B$36,0)),"")</f>
        <v/>
      </c>
      <c r="J159" s="47" t="str">
        <f>IFERROR(IF(D159="","",D159*50*('⚙️ Parámetros'!$B$40-1)),"")</f>
        <v/>
      </c>
      <c r="K159" s="48" t="str">
        <f t="shared" si="2"/>
        <v/>
      </c>
      <c r="L159" s="46" t="str">
        <f>IFERROR(IF(D159="","",IF('📋 Registro Paradas'!O159="Sí",F159*'⚙️ Parámetros'!$B$43*IFERROR(INDEX('⚙️ Parámetros'!$E$23:$E$28,MATCH(C159,'⚙️ Parámetros'!$A$23:$A$28,0)),0),0)),"")</f>
        <v/>
      </c>
      <c r="M159" s="46" t="str">
        <f>IFERROR(IF(D159="","",IF(OR('📋 Registro Paradas'!P159="Sí",'📋 Registro Paradas'!P159="Sí — solo reproceso"),1*'⚙️ Parámetros'!$B$32*IFERROR('📋 Registro Paradas'!M159,1),0)),"")</f>
        <v/>
      </c>
      <c r="N159" s="45" t="str">
        <f>IFERROR(IF(D159="","",IF('📋 Registro Paradas'!N159="Sí",I159*('⚙️ Parámetros'!$B$41-1),0)),"")</f>
        <v/>
      </c>
      <c r="O159" s="49" t="str">
        <f>IFERROR(IF(D159="","",SUM(G159:H159,I159,K159,L159:N159)*'⚙️ Parámetros'!$B$44),"")</f>
        <v/>
      </c>
    </row>
    <row r="160" spans="1:15" x14ac:dyDescent="0.25">
      <c r="A160" s="40" t="str">
        <f>IFERROR('📋 Registro Paradas'!A160,"")</f>
        <v/>
      </c>
      <c r="B160" s="41">
        <f>IFERROR('📋 Registro Paradas'!B160,"")</f>
        <v>0</v>
      </c>
      <c r="C160" s="42">
        <f>IFERROR('📋 Registro Paradas'!C160,"")</f>
        <v>0</v>
      </c>
      <c r="D160" s="43" t="str">
        <f>IFERROR('📋 Registro Paradas'!I160,"")</f>
        <v/>
      </c>
      <c r="E160" s="42">
        <f>IFERROR('📋 Registro Paradas'!E160,"")</f>
        <v>0</v>
      </c>
      <c r="F160" s="44" t="str">
        <f>IFERROR(IF(D160="","",D160*IFERROR(INDEX('⚙️ Parámetros'!$B$23:$B$28,MATCH(C160,'⚙️ Parámetros'!$A$23:$A$28,0)),0)),"")</f>
        <v/>
      </c>
      <c r="G160" s="45" t="str">
        <f>IFERROR(IF(F160="","",F160*IFERROR(INDEX('⚙️ Parámetros'!$E$23:$E$28,MATCH(C160,'⚙️ Parámetros'!$A$23:$A$28,0)),0)),"")</f>
        <v/>
      </c>
      <c r="H160" s="46" t="str">
        <f>IFERROR(IF(D160="","",IFERROR('📋 Registro Paradas'!M160,0)*'⚙️ Parámetros'!$B$32*D160),"")</f>
        <v/>
      </c>
      <c r="I160" s="46" t="str">
        <f>IFERROR(IF(D160="","",MIN(D160,4)*'⚙️ Parámetros'!$B$34+IF('📋 Registro Paradas'!N160="Sí",MIN(D160,8)*'⚙️ Parámetros'!$B$36,0)),"")</f>
        <v/>
      </c>
      <c r="J160" s="47" t="str">
        <f>IFERROR(IF(D160="","",D160*50*('⚙️ Parámetros'!$B$40-1)),"")</f>
        <v/>
      </c>
      <c r="K160" s="48" t="str">
        <f t="shared" si="2"/>
        <v/>
      </c>
      <c r="L160" s="46" t="str">
        <f>IFERROR(IF(D160="","",IF('📋 Registro Paradas'!O160="Sí",F160*'⚙️ Parámetros'!$B$43*IFERROR(INDEX('⚙️ Parámetros'!$E$23:$E$28,MATCH(C160,'⚙️ Parámetros'!$A$23:$A$28,0)),0),0)),"")</f>
        <v/>
      </c>
      <c r="M160" s="46" t="str">
        <f>IFERROR(IF(D160="","",IF(OR('📋 Registro Paradas'!P160="Sí",'📋 Registro Paradas'!P160="Sí — solo reproceso"),1*'⚙️ Parámetros'!$B$32*IFERROR('📋 Registro Paradas'!M160,1),0)),"")</f>
        <v/>
      </c>
      <c r="N160" s="45" t="str">
        <f>IFERROR(IF(D160="","",IF('📋 Registro Paradas'!N160="Sí",I160*('⚙️ Parámetros'!$B$41-1),0)),"")</f>
        <v/>
      </c>
      <c r="O160" s="49" t="str">
        <f>IFERROR(IF(D160="","",SUM(G160:H160,I160,K160,L160:N160)*'⚙️ Parámetros'!$B$44),"")</f>
        <v/>
      </c>
    </row>
    <row r="161" spans="1:15" x14ac:dyDescent="0.25">
      <c r="A161" s="40" t="str">
        <f>IFERROR('📋 Registro Paradas'!A161,"")</f>
        <v/>
      </c>
      <c r="B161" s="41">
        <f>IFERROR('📋 Registro Paradas'!B161,"")</f>
        <v>0</v>
      </c>
      <c r="C161" s="42">
        <f>IFERROR('📋 Registro Paradas'!C161,"")</f>
        <v>0</v>
      </c>
      <c r="D161" s="43" t="str">
        <f>IFERROR('📋 Registro Paradas'!I161,"")</f>
        <v/>
      </c>
      <c r="E161" s="42">
        <f>IFERROR('📋 Registro Paradas'!E161,"")</f>
        <v>0</v>
      </c>
      <c r="F161" s="44" t="str">
        <f>IFERROR(IF(D161="","",D161*IFERROR(INDEX('⚙️ Parámetros'!$B$23:$B$28,MATCH(C161,'⚙️ Parámetros'!$A$23:$A$28,0)),0)),"")</f>
        <v/>
      </c>
      <c r="G161" s="45" t="str">
        <f>IFERROR(IF(F161="","",F161*IFERROR(INDEX('⚙️ Parámetros'!$E$23:$E$28,MATCH(C161,'⚙️ Parámetros'!$A$23:$A$28,0)),0)),"")</f>
        <v/>
      </c>
      <c r="H161" s="46" t="str">
        <f>IFERROR(IF(D161="","",IFERROR('📋 Registro Paradas'!M161,0)*'⚙️ Parámetros'!$B$32*D161),"")</f>
        <v/>
      </c>
      <c r="I161" s="46" t="str">
        <f>IFERROR(IF(D161="","",MIN(D161,4)*'⚙️ Parámetros'!$B$34+IF('📋 Registro Paradas'!N161="Sí",MIN(D161,8)*'⚙️ Parámetros'!$B$36,0)),"")</f>
        <v/>
      </c>
      <c r="J161" s="47" t="str">
        <f>IFERROR(IF(D161="","",D161*50*('⚙️ Parámetros'!$B$40-1)),"")</f>
        <v/>
      </c>
      <c r="K161" s="48" t="str">
        <f t="shared" si="2"/>
        <v/>
      </c>
      <c r="L161" s="46" t="str">
        <f>IFERROR(IF(D161="","",IF('📋 Registro Paradas'!O161="Sí",F161*'⚙️ Parámetros'!$B$43*IFERROR(INDEX('⚙️ Parámetros'!$E$23:$E$28,MATCH(C161,'⚙️ Parámetros'!$A$23:$A$28,0)),0),0)),"")</f>
        <v/>
      </c>
      <c r="M161" s="46" t="str">
        <f>IFERROR(IF(D161="","",IF(OR('📋 Registro Paradas'!P161="Sí",'📋 Registro Paradas'!P161="Sí — solo reproceso"),1*'⚙️ Parámetros'!$B$32*IFERROR('📋 Registro Paradas'!M161,1),0)),"")</f>
        <v/>
      </c>
      <c r="N161" s="45" t="str">
        <f>IFERROR(IF(D161="","",IF('📋 Registro Paradas'!N161="Sí",I161*('⚙️ Parámetros'!$B$41-1),0)),"")</f>
        <v/>
      </c>
      <c r="O161" s="49" t="str">
        <f>IFERROR(IF(D161="","",SUM(G161:H161,I161,K161,L161:N161)*'⚙️ Parámetros'!$B$44),"")</f>
        <v/>
      </c>
    </row>
    <row r="162" spans="1:15" x14ac:dyDescent="0.25">
      <c r="A162" s="40" t="str">
        <f>IFERROR('📋 Registro Paradas'!A162,"")</f>
        <v/>
      </c>
      <c r="B162" s="41">
        <f>IFERROR('📋 Registro Paradas'!B162,"")</f>
        <v>0</v>
      </c>
      <c r="C162" s="42">
        <f>IFERROR('📋 Registro Paradas'!C162,"")</f>
        <v>0</v>
      </c>
      <c r="D162" s="43" t="str">
        <f>IFERROR('📋 Registro Paradas'!I162,"")</f>
        <v/>
      </c>
      <c r="E162" s="42">
        <f>IFERROR('📋 Registro Paradas'!E162,"")</f>
        <v>0</v>
      </c>
      <c r="F162" s="44" t="str">
        <f>IFERROR(IF(D162="","",D162*IFERROR(INDEX('⚙️ Parámetros'!$B$23:$B$28,MATCH(C162,'⚙️ Parámetros'!$A$23:$A$28,0)),0)),"")</f>
        <v/>
      </c>
      <c r="G162" s="45" t="str">
        <f>IFERROR(IF(F162="","",F162*IFERROR(INDEX('⚙️ Parámetros'!$E$23:$E$28,MATCH(C162,'⚙️ Parámetros'!$A$23:$A$28,0)),0)),"")</f>
        <v/>
      </c>
      <c r="H162" s="46" t="str">
        <f>IFERROR(IF(D162="","",IFERROR('📋 Registro Paradas'!M162,0)*'⚙️ Parámetros'!$B$32*D162),"")</f>
        <v/>
      </c>
      <c r="I162" s="46" t="str">
        <f>IFERROR(IF(D162="","",MIN(D162,4)*'⚙️ Parámetros'!$B$34+IF('📋 Registro Paradas'!N162="Sí",MIN(D162,8)*'⚙️ Parámetros'!$B$36,0)),"")</f>
        <v/>
      </c>
      <c r="J162" s="47" t="str">
        <f>IFERROR(IF(D162="","",D162*50*('⚙️ Parámetros'!$B$40-1)),"")</f>
        <v/>
      </c>
      <c r="K162" s="48" t="str">
        <f t="shared" si="2"/>
        <v/>
      </c>
      <c r="L162" s="46" t="str">
        <f>IFERROR(IF(D162="","",IF('📋 Registro Paradas'!O162="Sí",F162*'⚙️ Parámetros'!$B$43*IFERROR(INDEX('⚙️ Parámetros'!$E$23:$E$28,MATCH(C162,'⚙️ Parámetros'!$A$23:$A$28,0)),0),0)),"")</f>
        <v/>
      </c>
      <c r="M162" s="46" t="str">
        <f>IFERROR(IF(D162="","",IF(OR('📋 Registro Paradas'!P162="Sí",'📋 Registro Paradas'!P162="Sí — solo reproceso"),1*'⚙️ Parámetros'!$B$32*IFERROR('📋 Registro Paradas'!M162,1),0)),"")</f>
        <v/>
      </c>
      <c r="N162" s="45" t="str">
        <f>IFERROR(IF(D162="","",IF('📋 Registro Paradas'!N162="Sí",I162*('⚙️ Parámetros'!$B$41-1),0)),"")</f>
        <v/>
      </c>
      <c r="O162" s="49" t="str">
        <f>IFERROR(IF(D162="","",SUM(G162:H162,I162,K162,L162:N162)*'⚙️ Parámetros'!$B$44),"")</f>
        <v/>
      </c>
    </row>
    <row r="163" spans="1:15" x14ac:dyDescent="0.25">
      <c r="A163" s="40" t="str">
        <f>IFERROR('📋 Registro Paradas'!A163,"")</f>
        <v/>
      </c>
      <c r="B163" s="41">
        <f>IFERROR('📋 Registro Paradas'!B163,"")</f>
        <v>0</v>
      </c>
      <c r="C163" s="42">
        <f>IFERROR('📋 Registro Paradas'!C163,"")</f>
        <v>0</v>
      </c>
      <c r="D163" s="43" t="str">
        <f>IFERROR('📋 Registro Paradas'!I163,"")</f>
        <v/>
      </c>
      <c r="E163" s="42">
        <f>IFERROR('📋 Registro Paradas'!E163,"")</f>
        <v>0</v>
      </c>
      <c r="F163" s="44" t="str">
        <f>IFERROR(IF(D163="","",D163*IFERROR(INDEX('⚙️ Parámetros'!$B$23:$B$28,MATCH(C163,'⚙️ Parámetros'!$A$23:$A$28,0)),0)),"")</f>
        <v/>
      </c>
      <c r="G163" s="45" t="str">
        <f>IFERROR(IF(F163="","",F163*IFERROR(INDEX('⚙️ Parámetros'!$E$23:$E$28,MATCH(C163,'⚙️ Parámetros'!$A$23:$A$28,0)),0)),"")</f>
        <v/>
      </c>
      <c r="H163" s="46" t="str">
        <f>IFERROR(IF(D163="","",IFERROR('📋 Registro Paradas'!M163,0)*'⚙️ Parámetros'!$B$32*D163),"")</f>
        <v/>
      </c>
      <c r="I163" s="46" t="str">
        <f>IFERROR(IF(D163="","",MIN(D163,4)*'⚙️ Parámetros'!$B$34+IF('📋 Registro Paradas'!N163="Sí",MIN(D163,8)*'⚙️ Parámetros'!$B$36,0)),"")</f>
        <v/>
      </c>
      <c r="J163" s="47" t="str">
        <f>IFERROR(IF(D163="","",D163*50*('⚙️ Parámetros'!$B$40-1)),"")</f>
        <v/>
      </c>
      <c r="K163" s="48" t="str">
        <f t="shared" si="2"/>
        <v/>
      </c>
      <c r="L163" s="46" t="str">
        <f>IFERROR(IF(D163="","",IF('📋 Registro Paradas'!O163="Sí",F163*'⚙️ Parámetros'!$B$43*IFERROR(INDEX('⚙️ Parámetros'!$E$23:$E$28,MATCH(C163,'⚙️ Parámetros'!$A$23:$A$28,0)),0),0)),"")</f>
        <v/>
      </c>
      <c r="M163" s="46" t="str">
        <f>IFERROR(IF(D163="","",IF(OR('📋 Registro Paradas'!P163="Sí",'📋 Registro Paradas'!P163="Sí — solo reproceso"),1*'⚙️ Parámetros'!$B$32*IFERROR('📋 Registro Paradas'!M163,1),0)),"")</f>
        <v/>
      </c>
      <c r="N163" s="45" t="str">
        <f>IFERROR(IF(D163="","",IF('📋 Registro Paradas'!N163="Sí",I163*('⚙️ Parámetros'!$B$41-1),0)),"")</f>
        <v/>
      </c>
      <c r="O163" s="49" t="str">
        <f>IFERROR(IF(D163="","",SUM(G163:H163,I163,K163,L163:N163)*'⚙️ Parámetros'!$B$44),"")</f>
        <v/>
      </c>
    </row>
    <row r="164" spans="1:15" x14ac:dyDescent="0.25">
      <c r="A164" s="40" t="str">
        <f>IFERROR('📋 Registro Paradas'!A164,"")</f>
        <v/>
      </c>
      <c r="B164" s="41">
        <f>IFERROR('📋 Registro Paradas'!B164,"")</f>
        <v>0</v>
      </c>
      <c r="C164" s="42">
        <f>IFERROR('📋 Registro Paradas'!C164,"")</f>
        <v>0</v>
      </c>
      <c r="D164" s="43" t="str">
        <f>IFERROR('📋 Registro Paradas'!I164,"")</f>
        <v/>
      </c>
      <c r="E164" s="42">
        <f>IFERROR('📋 Registro Paradas'!E164,"")</f>
        <v>0</v>
      </c>
      <c r="F164" s="44" t="str">
        <f>IFERROR(IF(D164="","",D164*IFERROR(INDEX('⚙️ Parámetros'!$B$23:$B$28,MATCH(C164,'⚙️ Parámetros'!$A$23:$A$28,0)),0)),"")</f>
        <v/>
      </c>
      <c r="G164" s="45" t="str">
        <f>IFERROR(IF(F164="","",F164*IFERROR(INDEX('⚙️ Parámetros'!$E$23:$E$28,MATCH(C164,'⚙️ Parámetros'!$A$23:$A$28,0)),0)),"")</f>
        <v/>
      </c>
      <c r="H164" s="46" t="str">
        <f>IFERROR(IF(D164="","",IFERROR('📋 Registro Paradas'!M164,0)*'⚙️ Parámetros'!$B$32*D164),"")</f>
        <v/>
      </c>
      <c r="I164" s="46" t="str">
        <f>IFERROR(IF(D164="","",MIN(D164,4)*'⚙️ Parámetros'!$B$34+IF('📋 Registro Paradas'!N164="Sí",MIN(D164,8)*'⚙️ Parámetros'!$B$36,0)),"")</f>
        <v/>
      </c>
      <c r="J164" s="47" t="str">
        <f>IFERROR(IF(D164="","",D164*50*('⚙️ Parámetros'!$B$40-1)),"")</f>
        <v/>
      </c>
      <c r="K164" s="48" t="str">
        <f t="shared" si="2"/>
        <v/>
      </c>
      <c r="L164" s="46" t="str">
        <f>IFERROR(IF(D164="","",IF('📋 Registro Paradas'!O164="Sí",F164*'⚙️ Parámetros'!$B$43*IFERROR(INDEX('⚙️ Parámetros'!$E$23:$E$28,MATCH(C164,'⚙️ Parámetros'!$A$23:$A$28,0)),0),0)),"")</f>
        <v/>
      </c>
      <c r="M164" s="46" t="str">
        <f>IFERROR(IF(D164="","",IF(OR('📋 Registro Paradas'!P164="Sí",'📋 Registro Paradas'!P164="Sí — solo reproceso"),1*'⚙️ Parámetros'!$B$32*IFERROR('📋 Registro Paradas'!M164,1),0)),"")</f>
        <v/>
      </c>
      <c r="N164" s="45" t="str">
        <f>IFERROR(IF(D164="","",IF('📋 Registro Paradas'!N164="Sí",I164*('⚙️ Parámetros'!$B$41-1),0)),"")</f>
        <v/>
      </c>
      <c r="O164" s="49" t="str">
        <f>IFERROR(IF(D164="","",SUM(G164:H164,I164,K164,L164:N164)*'⚙️ Parámetros'!$B$44),"")</f>
        <v/>
      </c>
    </row>
    <row r="165" spans="1:15" x14ac:dyDescent="0.25">
      <c r="A165" s="40" t="str">
        <f>IFERROR('📋 Registro Paradas'!A165,"")</f>
        <v/>
      </c>
      <c r="B165" s="41">
        <f>IFERROR('📋 Registro Paradas'!B165,"")</f>
        <v>0</v>
      </c>
      <c r="C165" s="42">
        <f>IFERROR('📋 Registro Paradas'!C165,"")</f>
        <v>0</v>
      </c>
      <c r="D165" s="43" t="str">
        <f>IFERROR('📋 Registro Paradas'!I165,"")</f>
        <v/>
      </c>
      <c r="E165" s="42">
        <f>IFERROR('📋 Registro Paradas'!E165,"")</f>
        <v>0</v>
      </c>
      <c r="F165" s="44" t="str">
        <f>IFERROR(IF(D165="","",D165*IFERROR(INDEX('⚙️ Parámetros'!$B$23:$B$28,MATCH(C165,'⚙️ Parámetros'!$A$23:$A$28,0)),0)),"")</f>
        <v/>
      </c>
      <c r="G165" s="45" t="str">
        <f>IFERROR(IF(F165="","",F165*IFERROR(INDEX('⚙️ Parámetros'!$E$23:$E$28,MATCH(C165,'⚙️ Parámetros'!$A$23:$A$28,0)),0)),"")</f>
        <v/>
      </c>
      <c r="H165" s="46" t="str">
        <f>IFERROR(IF(D165="","",IFERROR('📋 Registro Paradas'!M165,0)*'⚙️ Parámetros'!$B$32*D165),"")</f>
        <v/>
      </c>
      <c r="I165" s="46" t="str">
        <f>IFERROR(IF(D165="","",MIN(D165,4)*'⚙️ Parámetros'!$B$34+IF('📋 Registro Paradas'!N165="Sí",MIN(D165,8)*'⚙️ Parámetros'!$B$36,0)),"")</f>
        <v/>
      </c>
      <c r="J165" s="47" t="str">
        <f>IFERROR(IF(D165="","",D165*50*('⚙️ Parámetros'!$B$40-1)),"")</f>
        <v/>
      </c>
      <c r="K165" s="48" t="str">
        <f t="shared" si="2"/>
        <v/>
      </c>
      <c r="L165" s="46" t="str">
        <f>IFERROR(IF(D165="","",IF('📋 Registro Paradas'!O165="Sí",F165*'⚙️ Parámetros'!$B$43*IFERROR(INDEX('⚙️ Parámetros'!$E$23:$E$28,MATCH(C165,'⚙️ Parámetros'!$A$23:$A$28,0)),0),0)),"")</f>
        <v/>
      </c>
      <c r="M165" s="46" t="str">
        <f>IFERROR(IF(D165="","",IF(OR('📋 Registro Paradas'!P165="Sí",'📋 Registro Paradas'!P165="Sí — solo reproceso"),1*'⚙️ Parámetros'!$B$32*IFERROR('📋 Registro Paradas'!M165,1),0)),"")</f>
        <v/>
      </c>
      <c r="N165" s="45" t="str">
        <f>IFERROR(IF(D165="","",IF('📋 Registro Paradas'!N165="Sí",I165*('⚙️ Parámetros'!$B$41-1),0)),"")</f>
        <v/>
      </c>
      <c r="O165" s="49" t="str">
        <f>IFERROR(IF(D165="","",SUM(G165:H165,I165,K165,L165:N165)*'⚙️ Parámetros'!$B$44),"")</f>
        <v/>
      </c>
    </row>
    <row r="166" spans="1:15" x14ac:dyDescent="0.25">
      <c r="A166" s="40" t="str">
        <f>IFERROR('📋 Registro Paradas'!A166,"")</f>
        <v/>
      </c>
      <c r="B166" s="41">
        <f>IFERROR('📋 Registro Paradas'!B166,"")</f>
        <v>0</v>
      </c>
      <c r="C166" s="42">
        <f>IFERROR('📋 Registro Paradas'!C166,"")</f>
        <v>0</v>
      </c>
      <c r="D166" s="43" t="str">
        <f>IFERROR('📋 Registro Paradas'!I166,"")</f>
        <v/>
      </c>
      <c r="E166" s="42">
        <f>IFERROR('📋 Registro Paradas'!E166,"")</f>
        <v>0</v>
      </c>
      <c r="F166" s="44" t="str">
        <f>IFERROR(IF(D166="","",D166*IFERROR(INDEX('⚙️ Parámetros'!$B$23:$B$28,MATCH(C166,'⚙️ Parámetros'!$A$23:$A$28,0)),0)),"")</f>
        <v/>
      </c>
      <c r="G166" s="45" t="str">
        <f>IFERROR(IF(F166="","",F166*IFERROR(INDEX('⚙️ Parámetros'!$E$23:$E$28,MATCH(C166,'⚙️ Parámetros'!$A$23:$A$28,0)),0)),"")</f>
        <v/>
      </c>
      <c r="H166" s="46" t="str">
        <f>IFERROR(IF(D166="","",IFERROR('📋 Registro Paradas'!M166,0)*'⚙️ Parámetros'!$B$32*D166),"")</f>
        <v/>
      </c>
      <c r="I166" s="46" t="str">
        <f>IFERROR(IF(D166="","",MIN(D166,4)*'⚙️ Parámetros'!$B$34+IF('📋 Registro Paradas'!N166="Sí",MIN(D166,8)*'⚙️ Parámetros'!$B$36,0)),"")</f>
        <v/>
      </c>
      <c r="J166" s="47" t="str">
        <f>IFERROR(IF(D166="","",D166*50*('⚙️ Parámetros'!$B$40-1)),"")</f>
        <v/>
      </c>
      <c r="K166" s="48" t="str">
        <f t="shared" si="2"/>
        <v/>
      </c>
      <c r="L166" s="46" t="str">
        <f>IFERROR(IF(D166="","",IF('📋 Registro Paradas'!O166="Sí",F166*'⚙️ Parámetros'!$B$43*IFERROR(INDEX('⚙️ Parámetros'!$E$23:$E$28,MATCH(C166,'⚙️ Parámetros'!$A$23:$A$28,0)),0),0)),"")</f>
        <v/>
      </c>
      <c r="M166" s="46" t="str">
        <f>IFERROR(IF(D166="","",IF(OR('📋 Registro Paradas'!P166="Sí",'📋 Registro Paradas'!P166="Sí — solo reproceso"),1*'⚙️ Parámetros'!$B$32*IFERROR('📋 Registro Paradas'!M166,1),0)),"")</f>
        <v/>
      </c>
      <c r="N166" s="45" t="str">
        <f>IFERROR(IF(D166="","",IF('📋 Registro Paradas'!N166="Sí",I166*('⚙️ Parámetros'!$B$41-1),0)),"")</f>
        <v/>
      </c>
      <c r="O166" s="49" t="str">
        <f>IFERROR(IF(D166="","",SUM(G166:H166,I166,K166,L166:N166)*'⚙️ Parámetros'!$B$44),"")</f>
        <v/>
      </c>
    </row>
    <row r="167" spans="1:15" x14ac:dyDescent="0.25">
      <c r="A167" s="40" t="str">
        <f>IFERROR('📋 Registro Paradas'!A167,"")</f>
        <v/>
      </c>
      <c r="B167" s="41">
        <f>IFERROR('📋 Registro Paradas'!B167,"")</f>
        <v>0</v>
      </c>
      <c r="C167" s="42">
        <f>IFERROR('📋 Registro Paradas'!C167,"")</f>
        <v>0</v>
      </c>
      <c r="D167" s="43" t="str">
        <f>IFERROR('📋 Registro Paradas'!I167,"")</f>
        <v/>
      </c>
      <c r="E167" s="42">
        <f>IFERROR('📋 Registro Paradas'!E167,"")</f>
        <v>0</v>
      </c>
      <c r="F167" s="44" t="str">
        <f>IFERROR(IF(D167="","",D167*IFERROR(INDEX('⚙️ Parámetros'!$B$23:$B$28,MATCH(C167,'⚙️ Parámetros'!$A$23:$A$28,0)),0)),"")</f>
        <v/>
      </c>
      <c r="G167" s="45" t="str">
        <f>IFERROR(IF(F167="","",F167*IFERROR(INDEX('⚙️ Parámetros'!$E$23:$E$28,MATCH(C167,'⚙️ Parámetros'!$A$23:$A$28,0)),0)),"")</f>
        <v/>
      </c>
      <c r="H167" s="46" t="str">
        <f>IFERROR(IF(D167="","",IFERROR('📋 Registro Paradas'!M167,0)*'⚙️ Parámetros'!$B$32*D167),"")</f>
        <v/>
      </c>
      <c r="I167" s="46" t="str">
        <f>IFERROR(IF(D167="","",MIN(D167,4)*'⚙️ Parámetros'!$B$34+IF('📋 Registro Paradas'!N167="Sí",MIN(D167,8)*'⚙️ Parámetros'!$B$36,0)),"")</f>
        <v/>
      </c>
      <c r="J167" s="47" t="str">
        <f>IFERROR(IF(D167="","",D167*50*('⚙️ Parámetros'!$B$40-1)),"")</f>
        <v/>
      </c>
      <c r="K167" s="48" t="str">
        <f t="shared" si="2"/>
        <v/>
      </c>
      <c r="L167" s="46" t="str">
        <f>IFERROR(IF(D167="","",IF('📋 Registro Paradas'!O167="Sí",F167*'⚙️ Parámetros'!$B$43*IFERROR(INDEX('⚙️ Parámetros'!$E$23:$E$28,MATCH(C167,'⚙️ Parámetros'!$A$23:$A$28,0)),0),0)),"")</f>
        <v/>
      </c>
      <c r="M167" s="46" t="str">
        <f>IFERROR(IF(D167="","",IF(OR('📋 Registro Paradas'!P167="Sí",'📋 Registro Paradas'!P167="Sí — solo reproceso"),1*'⚙️ Parámetros'!$B$32*IFERROR('📋 Registro Paradas'!M167,1),0)),"")</f>
        <v/>
      </c>
      <c r="N167" s="45" t="str">
        <f>IFERROR(IF(D167="","",IF('📋 Registro Paradas'!N167="Sí",I167*('⚙️ Parámetros'!$B$41-1),0)),"")</f>
        <v/>
      </c>
      <c r="O167" s="49" t="str">
        <f>IFERROR(IF(D167="","",SUM(G167:H167,I167,K167,L167:N167)*'⚙️ Parámetros'!$B$44),"")</f>
        <v/>
      </c>
    </row>
    <row r="168" spans="1:15" x14ac:dyDescent="0.25">
      <c r="A168" s="40" t="str">
        <f>IFERROR('📋 Registro Paradas'!A168,"")</f>
        <v/>
      </c>
      <c r="B168" s="41">
        <f>IFERROR('📋 Registro Paradas'!B168,"")</f>
        <v>0</v>
      </c>
      <c r="C168" s="42">
        <f>IFERROR('📋 Registro Paradas'!C168,"")</f>
        <v>0</v>
      </c>
      <c r="D168" s="43" t="str">
        <f>IFERROR('📋 Registro Paradas'!I168,"")</f>
        <v/>
      </c>
      <c r="E168" s="42">
        <f>IFERROR('📋 Registro Paradas'!E168,"")</f>
        <v>0</v>
      </c>
      <c r="F168" s="44" t="str">
        <f>IFERROR(IF(D168="","",D168*IFERROR(INDEX('⚙️ Parámetros'!$B$23:$B$28,MATCH(C168,'⚙️ Parámetros'!$A$23:$A$28,0)),0)),"")</f>
        <v/>
      </c>
      <c r="G168" s="45" t="str">
        <f>IFERROR(IF(F168="","",F168*IFERROR(INDEX('⚙️ Parámetros'!$E$23:$E$28,MATCH(C168,'⚙️ Parámetros'!$A$23:$A$28,0)),0)),"")</f>
        <v/>
      </c>
      <c r="H168" s="46" t="str">
        <f>IFERROR(IF(D168="","",IFERROR('📋 Registro Paradas'!M168,0)*'⚙️ Parámetros'!$B$32*D168),"")</f>
        <v/>
      </c>
      <c r="I168" s="46" t="str">
        <f>IFERROR(IF(D168="","",MIN(D168,4)*'⚙️ Parámetros'!$B$34+IF('📋 Registro Paradas'!N168="Sí",MIN(D168,8)*'⚙️ Parámetros'!$B$36,0)),"")</f>
        <v/>
      </c>
      <c r="J168" s="47" t="str">
        <f>IFERROR(IF(D168="","",D168*50*('⚙️ Parámetros'!$B$40-1)),"")</f>
        <v/>
      </c>
      <c r="K168" s="48" t="str">
        <f t="shared" si="2"/>
        <v/>
      </c>
      <c r="L168" s="46" t="str">
        <f>IFERROR(IF(D168="","",IF('📋 Registro Paradas'!O168="Sí",F168*'⚙️ Parámetros'!$B$43*IFERROR(INDEX('⚙️ Parámetros'!$E$23:$E$28,MATCH(C168,'⚙️ Parámetros'!$A$23:$A$28,0)),0),0)),"")</f>
        <v/>
      </c>
      <c r="M168" s="46" t="str">
        <f>IFERROR(IF(D168="","",IF(OR('📋 Registro Paradas'!P168="Sí",'📋 Registro Paradas'!P168="Sí — solo reproceso"),1*'⚙️ Parámetros'!$B$32*IFERROR('📋 Registro Paradas'!M168,1),0)),"")</f>
        <v/>
      </c>
      <c r="N168" s="45" t="str">
        <f>IFERROR(IF(D168="","",IF('📋 Registro Paradas'!N168="Sí",I168*('⚙️ Parámetros'!$B$41-1),0)),"")</f>
        <v/>
      </c>
      <c r="O168" s="49" t="str">
        <f>IFERROR(IF(D168="","",SUM(G168:H168,I168,K168,L168:N168)*'⚙️ Parámetros'!$B$44),"")</f>
        <v/>
      </c>
    </row>
    <row r="169" spans="1:15" x14ac:dyDescent="0.25">
      <c r="A169" s="40" t="str">
        <f>IFERROR('📋 Registro Paradas'!A169,"")</f>
        <v/>
      </c>
      <c r="B169" s="41">
        <f>IFERROR('📋 Registro Paradas'!B169,"")</f>
        <v>0</v>
      </c>
      <c r="C169" s="42">
        <f>IFERROR('📋 Registro Paradas'!C169,"")</f>
        <v>0</v>
      </c>
      <c r="D169" s="43" t="str">
        <f>IFERROR('📋 Registro Paradas'!I169,"")</f>
        <v/>
      </c>
      <c r="E169" s="42">
        <f>IFERROR('📋 Registro Paradas'!E169,"")</f>
        <v>0</v>
      </c>
      <c r="F169" s="44" t="str">
        <f>IFERROR(IF(D169="","",D169*IFERROR(INDEX('⚙️ Parámetros'!$B$23:$B$28,MATCH(C169,'⚙️ Parámetros'!$A$23:$A$28,0)),0)),"")</f>
        <v/>
      </c>
      <c r="G169" s="45" t="str">
        <f>IFERROR(IF(F169="","",F169*IFERROR(INDEX('⚙️ Parámetros'!$E$23:$E$28,MATCH(C169,'⚙️ Parámetros'!$A$23:$A$28,0)),0)),"")</f>
        <v/>
      </c>
      <c r="H169" s="46" t="str">
        <f>IFERROR(IF(D169="","",IFERROR('📋 Registro Paradas'!M169,0)*'⚙️ Parámetros'!$B$32*D169),"")</f>
        <v/>
      </c>
      <c r="I169" s="46" t="str">
        <f>IFERROR(IF(D169="","",MIN(D169,4)*'⚙️ Parámetros'!$B$34+IF('📋 Registro Paradas'!N169="Sí",MIN(D169,8)*'⚙️ Parámetros'!$B$36,0)),"")</f>
        <v/>
      </c>
      <c r="J169" s="47" t="str">
        <f>IFERROR(IF(D169="","",D169*50*('⚙️ Parámetros'!$B$40-1)),"")</f>
        <v/>
      </c>
      <c r="K169" s="48" t="str">
        <f t="shared" si="2"/>
        <v/>
      </c>
      <c r="L169" s="46" t="str">
        <f>IFERROR(IF(D169="","",IF('📋 Registro Paradas'!O169="Sí",F169*'⚙️ Parámetros'!$B$43*IFERROR(INDEX('⚙️ Parámetros'!$E$23:$E$28,MATCH(C169,'⚙️ Parámetros'!$A$23:$A$28,0)),0),0)),"")</f>
        <v/>
      </c>
      <c r="M169" s="46" t="str">
        <f>IFERROR(IF(D169="","",IF(OR('📋 Registro Paradas'!P169="Sí",'📋 Registro Paradas'!P169="Sí — solo reproceso"),1*'⚙️ Parámetros'!$B$32*IFERROR('📋 Registro Paradas'!M169,1),0)),"")</f>
        <v/>
      </c>
      <c r="N169" s="45" t="str">
        <f>IFERROR(IF(D169="","",IF('📋 Registro Paradas'!N169="Sí",I169*('⚙️ Parámetros'!$B$41-1),0)),"")</f>
        <v/>
      </c>
      <c r="O169" s="49" t="str">
        <f>IFERROR(IF(D169="","",SUM(G169:H169,I169,K169,L169:N169)*'⚙️ Parámetros'!$B$44),"")</f>
        <v/>
      </c>
    </row>
    <row r="170" spans="1:15" x14ac:dyDescent="0.25">
      <c r="A170" s="40" t="str">
        <f>IFERROR('📋 Registro Paradas'!A170,"")</f>
        <v/>
      </c>
      <c r="B170" s="41">
        <f>IFERROR('📋 Registro Paradas'!B170,"")</f>
        <v>0</v>
      </c>
      <c r="C170" s="42">
        <f>IFERROR('📋 Registro Paradas'!C170,"")</f>
        <v>0</v>
      </c>
      <c r="D170" s="43" t="str">
        <f>IFERROR('📋 Registro Paradas'!I170,"")</f>
        <v/>
      </c>
      <c r="E170" s="42">
        <f>IFERROR('📋 Registro Paradas'!E170,"")</f>
        <v>0</v>
      </c>
      <c r="F170" s="44" t="str">
        <f>IFERROR(IF(D170="","",D170*IFERROR(INDEX('⚙️ Parámetros'!$B$23:$B$28,MATCH(C170,'⚙️ Parámetros'!$A$23:$A$28,0)),0)),"")</f>
        <v/>
      </c>
      <c r="G170" s="45" t="str">
        <f>IFERROR(IF(F170="","",F170*IFERROR(INDEX('⚙️ Parámetros'!$E$23:$E$28,MATCH(C170,'⚙️ Parámetros'!$A$23:$A$28,0)),0)),"")</f>
        <v/>
      </c>
      <c r="H170" s="46" t="str">
        <f>IFERROR(IF(D170="","",IFERROR('📋 Registro Paradas'!M170,0)*'⚙️ Parámetros'!$B$32*D170),"")</f>
        <v/>
      </c>
      <c r="I170" s="46" t="str">
        <f>IFERROR(IF(D170="","",MIN(D170,4)*'⚙️ Parámetros'!$B$34+IF('📋 Registro Paradas'!N170="Sí",MIN(D170,8)*'⚙️ Parámetros'!$B$36,0)),"")</f>
        <v/>
      </c>
      <c r="J170" s="47" t="str">
        <f>IFERROR(IF(D170="","",D170*50*('⚙️ Parámetros'!$B$40-1)),"")</f>
        <v/>
      </c>
      <c r="K170" s="48" t="str">
        <f t="shared" si="2"/>
        <v/>
      </c>
      <c r="L170" s="46" t="str">
        <f>IFERROR(IF(D170="","",IF('📋 Registro Paradas'!O170="Sí",F170*'⚙️ Parámetros'!$B$43*IFERROR(INDEX('⚙️ Parámetros'!$E$23:$E$28,MATCH(C170,'⚙️ Parámetros'!$A$23:$A$28,0)),0),0)),"")</f>
        <v/>
      </c>
      <c r="M170" s="46" t="str">
        <f>IFERROR(IF(D170="","",IF(OR('📋 Registro Paradas'!P170="Sí",'📋 Registro Paradas'!P170="Sí — solo reproceso"),1*'⚙️ Parámetros'!$B$32*IFERROR('📋 Registro Paradas'!M170,1),0)),"")</f>
        <v/>
      </c>
      <c r="N170" s="45" t="str">
        <f>IFERROR(IF(D170="","",IF('📋 Registro Paradas'!N170="Sí",I170*('⚙️ Parámetros'!$B$41-1),0)),"")</f>
        <v/>
      </c>
      <c r="O170" s="49" t="str">
        <f>IFERROR(IF(D170="","",SUM(G170:H170,I170,K170,L170:N170)*'⚙️ Parámetros'!$B$44),"")</f>
        <v/>
      </c>
    </row>
    <row r="171" spans="1:15" x14ac:dyDescent="0.25">
      <c r="A171" s="40" t="str">
        <f>IFERROR('📋 Registro Paradas'!A171,"")</f>
        <v/>
      </c>
      <c r="B171" s="41">
        <f>IFERROR('📋 Registro Paradas'!B171,"")</f>
        <v>0</v>
      </c>
      <c r="C171" s="42">
        <f>IFERROR('📋 Registro Paradas'!C171,"")</f>
        <v>0</v>
      </c>
      <c r="D171" s="43" t="str">
        <f>IFERROR('📋 Registro Paradas'!I171,"")</f>
        <v/>
      </c>
      <c r="E171" s="42">
        <f>IFERROR('📋 Registro Paradas'!E171,"")</f>
        <v>0</v>
      </c>
      <c r="F171" s="44" t="str">
        <f>IFERROR(IF(D171="","",D171*IFERROR(INDEX('⚙️ Parámetros'!$B$23:$B$28,MATCH(C171,'⚙️ Parámetros'!$A$23:$A$28,0)),0)),"")</f>
        <v/>
      </c>
      <c r="G171" s="45" t="str">
        <f>IFERROR(IF(F171="","",F171*IFERROR(INDEX('⚙️ Parámetros'!$E$23:$E$28,MATCH(C171,'⚙️ Parámetros'!$A$23:$A$28,0)),0)),"")</f>
        <v/>
      </c>
      <c r="H171" s="46" t="str">
        <f>IFERROR(IF(D171="","",IFERROR('📋 Registro Paradas'!M171,0)*'⚙️ Parámetros'!$B$32*D171),"")</f>
        <v/>
      </c>
      <c r="I171" s="46" t="str">
        <f>IFERROR(IF(D171="","",MIN(D171,4)*'⚙️ Parámetros'!$B$34+IF('📋 Registro Paradas'!N171="Sí",MIN(D171,8)*'⚙️ Parámetros'!$B$36,0)),"")</f>
        <v/>
      </c>
      <c r="J171" s="47" t="str">
        <f>IFERROR(IF(D171="","",D171*50*('⚙️ Parámetros'!$B$40-1)),"")</f>
        <v/>
      </c>
      <c r="K171" s="48" t="str">
        <f t="shared" si="2"/>
        <v/>
      </c>
      <c r="L171" s="46" t="str">
        <f>IFERROR(IF(D171="","",IF('📋 Registro Paradas'!O171="Sí",F171*'⚙️ Parámetros'!$B$43*IFERROR(INDEX('⚙️ Parámetros'!$E$23:$E$28,MATCH(C171,'⚙️ Parámetros'!$A$23:$A$28,0)),0),0)),"")</f>
        <v/>
      </c>
      <c r="M171" s="46" t="str">
        <f>IFERROR(IF(D171="","",IF(OR('📋 Registro Paradas'!P171="Sí",'📋 Registro Paradas'!P171="Sí — solo reproceso"),1*'⚙️ Parámetros'!$B$32*IFERROR('📋 Registro Paradas'!M171,1),0)),"")</f>
        <v/>
      </c>
      <c r="N171" s="45" t="str">
        <f>IFERROR(IF(D171="","",IF('📋 Registro Paradas'!N171="Sí",I171*('⚙️ Parámetros'!$B$41-1),0)),"")</f>
        <v/>
      </c>
      <c r="O171" s="49" t="str">
        <f>IFERROR(IF(D171="","",SUM(G171:H171,I171,K171,L171:N171)*'⚙️ Parámetros'!$B$44),"")</f>
        <v/>
      </c>
    </row>
    <row r="172" spans="1:15" x14ac:dyDescent="0.25">
      <c r="A172" s="40" t="str">
        <f>IFERROR('📋 Registro Paradas'!A172,"")</f>
        <v/>
      </c>
      <c r="B172" s="41">
        <f>IFERROR('📋 Registro Paradas'!B172,"")</f>
        <v>0</v>
      </c>
      <c r="C172" s="42">
        <f>IFERROR('📋 Registro Paradas'!C172,"")</f>
        <v>0</v>
      </c>
      <c r="D172" s="43" t="str">
        <f>IFERROR('📋 Registro Paradas'!I172,"")</f>
        <v/>
      </c>
      <c r="E172" s="42">
        <f>IFERROR('📋 Registro Paradas'!E172,"")</f>
        <v>0</v>
      </c>
      <c r="F172" s="44" t="str">
        <f>IFERROR(IF(D172="","",D172*IFERROR(INDEX('⚙️ Parámetros'!$B$23:$B$28,MATCH(C172,'⚙️ Parámetros'!$A$23:$A$28,0)),0)),"")</f>
        <v/>
      </c>
      <c r="G172" s="45" t="str">
        <f>IFERROR(IF(F172="","",F172*IFERROR(INDEX('⚙️ Parámetros'!$E$23:$E$28,MATCH(C172,'⚙️ Parámetros'!$A$23:$A$28,0)),0)),"")</f>
        <v/>
      </c>
      <c r="H172" s="46" t="str">
        <f>IFERROR(IF(D172="","",IFERROR('📋 Registro Paradas'!M172,0)*'⚙️ Parámetros'!$B$32*D172),"")</f>
        <v/>
      </c>
      <c r="I172" s="46" t="str">
        <f>IFERROR(IF(D172="","",MIN(D172,4)*'⚙️ Parámetros'!$B$34+IF('📋 Registro Paradas'!N172="Sí",MIN(D172,8)*'⚙️ Parámetros'!$B$36,0)),"")</f>
        <v/>
      </c>
      <c r="J172" s="47" t="str">
        <f>IFERROR(IF(D172="","",D172*50*('⚙️ Parámetros'!$B$40-1)),"")</f>
        <v/>
      </c>
      <c r="K172" s="48" t="str">
        <f t="shared" si="2"/>
        <v/>
      </c>
      <c r="L172" s="46" t="str">
        <f>IFERROR(IF(D172="","",IF('📋 Registro Paradas'!O172="Sí",F172*'⚙️ Parámetros'!$B$43*IFERROR(INDEX('⚙️ Parámetros'!$E$23:$E$28,MATCH(C172,'⚙️ Parámetros'!$A$23:$A$28,0)),0),0)),"")</f>
        <v/>
      </c>
      <c r="M172" s="46" t="str">
        <f>IFERROR(IF(D172="","",IF(OR('📋 Registro Paradas'!P172="Sí",'📋 Registro Paradas'!P172="Sí — solo reproceso"),1*'⚙️ Parámetros'!$B$32*IFERROR('📋 Registro Paradas'!M172,1),0)),"")</f>
        <v/>
      </c>
      <c r="N172" s="45" t="str">
        <f>IFERROR(IF(D172="","",IF('📋 Registro Paradas'!N172="Sí",I172*('⚙️ Parámetros'!$B$41-1),0)),"")</f>
        <v/>
      </c>
      <c r="O172" s="49" t="str">
        <f>IFERROR(IF(D172="","",SUM(G172:H172,I172,K172,L172:N172)*'⚙️ Parámetros'!$B$44),"")</f>
        <v/>
      </c>
    </row>
    <row r="173" spans="1:15" x14ac:dyDescent="0.25">
      <c r="A173" s="40" t="str">
        <f>IFERROR('📋 Registro Paradas'!A173,"")</f>
        <v/>
      </c>
      <c r="B173" s="41">
        <f>IFERROR('📋 Registro Paradas'!B173,"")</f>
        <v>0</v>
      </c>
      <c r="C173" s="42">
        <f>IFERROR('📋 Registro Paradas'!C173,"")</f>
        <v>0</v>
      </c>
      <c r="D173" s="43" t="str">
        <f>IFERROR('📋 Registro Paradas'!I173,"")</f>
        <v/>
      </c>
      <c r="E173" s="42">
        <f>IFERROR('📋 Registro Paradas'!E173,"")</f>
        <v>0</v>
      </c>
      <c r="F173" s="44" t="str">
        <f>IFERROR(IF(D173="","",D173*IFERROR(INDEX('⚙️ Parámetros'!$B$23:$B$28,MATCH(C173,'⚙️ Parámetros'!$A$23:$A$28,0)),0)),"")</f>
        <v/>
      </c>
      <c r="G173" s="45" t="str">
        <f>IFERROR(IF(F173="","",F173*IFERROR(INDEX('⚙️ Parámetros'!$E$23:$E$28,MATCH(C173,'⚙️ Parámetros'!$A$23:$A$28,0)),0)),"")</f>
        <v/>
      </c>
      <c r="H173" s="46" t="str">
        <f>IFERROR(IF(D173="","",IFERROR('📋 Registro Paradas'!M173,0)*'⚙️ Parámetros'!$B$32*D173),"")</f>
        <v/>
      </c>
      <c r="I173" s="46" t="str">
        <f>IFERROR(IF(D173="","",MIN(D173,4)*'⚙️ Parámetros'!$B$34+IF('📋 Registro Paradas'!N173="Sí",MIN(D173,8)*'⚙️ Parámetros'!$B$36,0)),"")</f>
        <v/>
      </c>
      <c r="J173" s="47" t="str">
        <f>IFERROR(IF(D173="","",D173*50*('⚙️ Parámetros'!$B$40-1)),"")</f>
        <v/>
      </c>
      <c r="K173" s="48" t="str">
        <f t="shared" si="2"/>
        <v/>
      </c>
      <c r="L173" s="46" t="str">
        <f>IFERROR(IF(D173="","",IF('📋 Registro Paradas'!O173="Sí",F173*'⚙️ Parámetros'!$B$43*IFERROR(INDEX('⚙️ Parámetros'!$E$23:$E$28,MATCH(C173,'⚙️ Parámetros'!$A$23:$A$28,0)),0),0)),"")</f>
        <v/>
      </c>
      <c r="M173" s="46" t="str">
        <f>IFERROR(IF(D173="","",IF(OR('📋 Registro Paradas'!P173="Sí",'📋 Registro Paradas'!P173="Sí — solo reproceso"),1*'⚙️ Parámetros'!$B$32*IFERROR('📋 Registro Paradas'!M173,1),0)),"")</f>
        <v/>
      </c>
      <c r="N173" s="45" t="str">
        <f>IFERROR(IF(D173="","",IF('📋 Registro Paradas'!N173="Sí",I173*('⚙️ Parámetros'!$B$41-1),0)),"")</f>
        <v/>
      </c>
      <c r="O173" s="49" t="str">
        <f>IFERROR(IF(D173="","",SUM(G173:H173,I173,K173,L173:N173)*'⚙️ Parámetros'!$B$44),"")</f>
        <v/>
      </c>
    </row>
    <row r="174" spans="1:15" x14ac:dyDescent="0.25">
      <c r="A174" s="40" t="str">
        <f>IFERROR('📋 Registro Paradas'!A174,"")</f>
        <v/>
      </c>
      <c r="B174" s="41">
        <f>IFERROR('📋 Registro Paradas'!B174,"")</f>
        <v>0</v>
      </c>
      <c r="C174" s="42">
        <f>IFERROR('📋 Registro Paradas'!C174,"")</f>
        <v>0</v>
      </c>
      <c r="D174" s="43" t="str">
        <f>IFERROR('📋 Registro Paradas'!I174,"")</f>
        <v/>
      </c>
      <c r="E174" s="42">
        <f>IFERROR('📋 Registro Paradas'!E174,"")</f>
        <v>0</v>
      </c>
      <c r="F174" s="44" t="str">
        <f>IFERROR(IF(D174="","",D174*IFERROR(INDEX('⚙️ Parámetros'!$B$23:$B$28,MATCH(C174,'⚙️ Parámetros'!$A$23:$A$28,0)),0)),"")</f>
        <v/>
      </c>
      <c r="G174" s="45" t="str">
        <f>IFERROR(IF(F174="","",F174*IFERROR(INDEX('⚙️ Parámetros'!$E$23:$E$28,MATCH(C174,'⚙️ Parámetros'!$A$23:$A$28,0)),0)),"")</f>
        <v/>
      </c>
      <c r="H174" s="46" t="str">
        <f>IFERROR(IF(D174="","",IFERROR('📋 Registro Paradas'!M174,0)*'⚙️ Parámetros'!$B$32*D174),"")</f>
        <v/>
      </c>
      <c r="I174" s="46" t="str">
        <f>IFERROR(IF(D174="","",MIN(D174,4)*'⚙️ Parámetros'!$B$34+IF('📋 Registro Paradas'!N174="Sí",MIN(D174,8)*'⚙️ Parámetros'!$B$36,0)),"")</f>
        <v/>
      </c>
      <c r="J174" s="47" t="str">
        <f>IFERROR(IF(D174="","",D174*50*('⚙️ Parámetros'!$B$40-1)),"")</f>
        <v/>
      </c>
      <c r="K174" s="48" t="str">
        <f t="shared" si="2"/>
        <v/>
      </c>
      <c r="L174" s="46" t="str">
        <f>IFERROR(IF(D174="","",IF('📋 Registro Paradas'!O174="Sí",F174*'⚙️ Parámetros'!$B$43*IFERROR(INDEX('⚙️ Parámetros'!$E$23:$E$28,MATCH(C174,'⚙️ Parámetros'!$A$23:$A$28,0)),0),0)),"")</f>
        <v/>
      </c>
      <c r="M174" s="46" t="str">
        <f>IFERROR(IF(D174="","",IF(OR('📋 Registro Paradas'!P174="Sí",'📋 Registro Paradas'!P174="Sí — solo reproceso"),1*'⚙️ Parámetros'!$B$32*IFERROR('📋 Registro Paradas'!M174,1),0)),"")</f>
        <v/>
      </c>
      <c r="N174" s="45" t="str">
        <f>IFERROR(IF(D174="","",IF('📋 Registro Paradas'!N174="Sí",I174*('⚙️ Parámetros'!$B$41-1),0)),"")</f>
        <v/>
      </c>
      <c r="O174" s="49" t="str">
        <f>IFERROR(IF(D174="","",SUM(G174:H174,I174,K174,L174:N174)*'⚙️ Parámetros'!$B$44),"")</f>
        <v/>
      </c>
    </row>
    <row r="175" spans="1:15" x14ac:dyDescent="0.25">
      <c r="A175" s="40" t="str">
        <f>IFERROR('📋 Registro Paradas'!A175,"")</f>
        <v/>
      </c>
      <c r="B175" s="41">
        <f>IFERROR('📋 Registro Paradas'!B175,"")</f>
        <v>0</v>
      </c>
      <c r="C175" s="42">
        <f>IFERROR('📋 Registro Paradas'!C175,"")</f>
        <v>0</v>
      </c>
      <c r="D175" s="43" t="str">
        <f>IFERROR('📋 Registro Paradas'!I175,"")</f>
        <v/>
      </c>
      <c r="E175" s="42">
        <f>IFERROR('📋 Registro Paradas'!E175,"")</f>
        <v>0</v>
      </c>
      <c r="F175" s="44" t="str">
        <f>IFERROR(IF(D175="","",D175*IFERROR(INDEX('⚙️ Parámetros'!$B$23:$B$28,MATCH(C175,'⚙️ Parámetros'!$A$23:$A$28,0)),0)),"")</f>
        <v/>
      </c>
      <c r="G175" s="45" t="str">
        <f>IFERROR(IF(F175="","",F175*IFERROR(INDEX('⚙️ Parámetros'!$E$23:$E$28,MATCH(C175,'⚙️ Parámetros'!$A$23:$A$28,0)),0)),"")</f>
        <v/>
      </c>
      <c r="H175" s="46" t="str">
        <f>IFERROR(IF(D175="","",IFERROR('📋 Registro Paradas'!M175,0)*'⚙️ Parámetros'!$B$32*D175),"")</f>
        <v/>
      </c>
      <c r="I175" s="46" t="str">
        <f>IFERROR(IF(D175="","",MIN(D175,4)*'⚙️ Parámetros'!$B$34+IF('📋 Registro Paradas'!N175="Sí",MIN(D175,8)*'⚙️ Parámetros'!$B$36,0)),"")</f>
        <v/>
      </c>
      <c r="J175" s="47" t="str">
        <f>IFERROR(IF(D175="","",D175*50*('⚙️ Parámetros'!$B$40-1)),"")</f>
        <v/>
      </c>
      <c r="K175" s="48" t="str">
        <f t="shared" si="2"/>
        <v/>
      </c>
      <c r="L175" s="46" t="str">
        <f>IFERROR(IF(D175="","",IF('📋 Registro Paradas'!O175="Sí",F175*'⚙️ Parámetros'!$B$43*IFERROR(INDEX('⚙️ Parámetros'!$E$23:$E$28,MATCH(C175,'⚙️ Parámetros'!$A$23:$A$28,0)),0),0)),"")</f>
        <v/>
      </c>
      <c r="M175" s="46" t="str">
        <f>IFERROR(IF(D175="","",IF(OR('📋 Registro Paradas'!P175="Sí",'📋 Registro Paradas'!P175="Sí — solo reproceso"),1*'⚙️ Parámetros'!$B$32*IFERROR('📋 Registro Paradas'!M175,1),0)),"")</f>
        <v/>
      </c>
      <c r="N175" s="45" t="str">
        <f>IFERROR(IF(D175="","",IF('📋 Registro Paradas'!N175="Sí",I175*('⚙️ Parámetros'!$B$41-1),0)),"")</f>
        <v/>
      </c>
      <c r="O175" s="49" t="str">
        <f>IFERROR(IF(D175="","",SUM(G175:H175,I175,K175,L175:N175)*'⚙️ Parámetros'!$B$44),"")</f>
        <v/>
      </c>
    </row>
    <row r="176" spans="1:15" x14ac:dyDescent="0.25">
      <c r="A176" s="40" t="str">
        <f>IFERROR('📋 Registro Paradas'!A176,"")</f>
        <v/>
      </c>
      <c r="B176" s="41">
        <f>IFERROR('📋 Registro Paradas'!B176,"")</f>
        <v>0</v>
      </c>
      <c r="C176" s="42">
        <f>IFERROR('📋 Registro Paradas'!C176,"")</f>
        <v>0</v>
      </c>
      <c r="D176" s="43" t="str">
        <f>IFERROR('📋 Registro Paradas'!I176,"")</f>
        <v/>
      </c>
      <c r="E176" s="42">
        <f>IFERROR('📋 Registro Paradas'!E176,"")</f>
        <v>0</v>
      </c>
      <c r="F176" s="44" t="str">
        <f>IFERROR(IF(D176="","",D176*IFERROR(INDEX('⚙️ Parámetros'!$B$23:$B$28,MATCH(C176,'⚙️ Parámetros'!$A$23:$A$28,0)),0)),"")</f>
        <v/>
      </c>
      <c r="G176" s="45" t="str">
        <f>IFERROR(IF(F176="","",F176*IFERROR(INDEX('⚙️ Parámetros'!$E$23:$E$28,MATCH(C176,'⚙️ Parámetros'!$A$23:$A$28,0)),0)),"")</f>
        <v/>
      </c>
      <c r="H176" s="46" t="str">
        <f>IFERROR(IF(D176="","",IFERROR('📋 Registro Paradas'!M176,0)*'⚙️ Parámetros'!$B$32*D176),"")</f>
        <v/>
      </c>
      <c r="I176" s="46" t="str">
        <f>IFERROR(IF(D176="","",MIN(D176,4)*'⚙️ Parámetros'!$B$34+IF('📋 Registro Paradas'!N176="Sí",MIN(D176,8)*'⚙️ Parámetros'!$B$36,0)),"")</f>
        <v/>
      </c>
      <c r="J176" s="47" t="str">
        <f>IFERROR(IF(D176="","",D176*50*('⚙️ Parámetros'!$B$40-1)),"")</f>
        <v/>
      </c>
      <c r="K176" s="48" t="str">
        <f t="shared" si="2"/>
        <v/>
      </c>
      <c r="L176" s="46" t="str">
        <f>IFERROR(IF(D176="","",IF('📋 Registro Paradas'!O176="Sí",F176*'⚙️ Parámetros'!$B$43*IFERROR(INDEX('⚙️ Parámetros'!$E$23:$E$28,MATCH(C176,'⚙️ Parámetros'!$A$23:$A$28,0)),0),0)),"")</f>
        <v/>
      </c>
      <c r="M176" s="46" t="str">
        <f>IFERROR(IF(D176="","",IF(OR('📋 Registro Paradas'!P176="Sí",'📋 Registro Paradas'!P176="Sí — solo reproceso"),1*'⚙️ Parámetros'!$B$32*IFERROR('📋 Registro Paradas'!M176,1),0)),"")</f>
        <v/>
      </c>
      <c r="N176" s="45" t="str">
        <f>IFERROR(IF(D176="","",IF('📋 Registro Paradas'!N176="Sí",I176*('⚙️ Parámetros'!$B$41-1),0)),"")</f>
        <v/>
      </c>
      <c r="O176" s="49" t="str">
        <f>IFERROR(IF(D176="","",SUM(G176:H176,I176,K176,L176:N176)*'⚙️ Parámetros'!$B$44),"")</f>
        <v/>
      </c>
    </row>
    <row r="177" spans="1:15" x14ac:dyDescent="0.25">
      <c r="A177" s="40" t="str">
        <f>IFERROR('📋 Registro Paradas'!A177,"")</f>
        <v/>
      </c>
      <c r="B177" s="41">
        <f>IFERROR('📋 Registro Paradas'!B177,"")</f>
        <v>0</v>
      </c>
      <c r="C177" s="42">
        <f>IFERROR('📋 Registro Paradas'!C177,"")</f>
        <v>0</v>
      </c>
      <c r="D177" s="43" t="str">
        <f>IFERROR('📋 Registro Paradas'!I177,"")</f>
        <v/>
      </c>
      <c r="E177" s="42">
        <f>IFERROR('📋 Registro Paradas'!E177,"")</f>
        <v>0</v>
      </c>
      <c r="F177" s="44" t="str">
        <f>IFERROR(IF(D177="","",D177*IFERROR(INDEX('⚙️ Parámetros'!$B$23:$B$28,MATCH(C177,'⚙️ Parámetros'!$A$23:$A$28,0)),0)),"")</f>
        <v/>
      </c>
      <c r="G177" s="45" t="str">
        <f>IFERROR(IF(F177="","",F177*IFERROR(INDEX('⚙️ Parámetros'!$E$23:$E$28,MATCH(C177,'⚙️ Parámetros'!$A$23:$A$28,0)),0)),"")</f>
        <v/>
      </c>
      <c r="H177" s="46" t="str">
        <f>IFERROR(IF(D177="","",IFERROR('📋 Registro Paradas'!M177,0)*'⚙️ Parámetros'!$B$32*D177),"")</f>
        <v/>
      </c>
      <c r="I177" s="46" t="str">
        <f>IFERROR(IF(D177="","",MIN(D177,4)*'⚙️ Parámetros'!$B$34+IF('📋 Registro Paradas'!N177="Sí",MIN(D177,8)*'⚙️ Parámetros'!$B$36,0)),"")</f>
        <v/>
      </c>
      <c r="J177" s="47" t="str">
        <f>IFERROR(IF(D177="","",D177*50*('⚙️ Parámetros'!$B$40-1)),"")</f>
        <v/>
      </c>
      <c r="K177" s="48" t="str">
        <f t="shared" si="2"/>
        <v/>
      </c>
      <c r="L177" s="46" t="str">
        <f>IFERROR(IF(D177="","",IF('📋 Registro Paradas'!O177="Sí",F177*'⚙️ Parámetros'!$B$43*IFERROR(INDEX('⚙️ Parámetros'!$E$23:$E$28,MATCH(C177,'⚙️ Parámetros'!$A$23:$A$28,0)),0),0)),"")</f>
        <v/>
      </c>
      <c r="M177" s="46" t="str">
        <f>IFERROR(IF(D177="","",IF(OR('📋 Registro Paradas'!P177="Sí",'📋 Registro Paradas'!P177="Sí — solo reproceso"),1*'⚙️ Parámetros'!$B$32*IFERROR('📋 Registro Paradas'!M177,1),0)),"")</f>
        <v/>
      </c>
      <c r="N177" s="45" t="str">
        <f>IFERROR(IF(D177="","",IF('📋 Registro Paradas'!N177="Sí",I177*('⚙️ Parámetros'!$B$41-1),0)),"")</f>
        <v/>
      </c>
      <c r="O177" s="49" t="str">
        <f>IFERROR(IF(D177="","",SUM(G177:H177,I177,K177,L177:N177)*'⚙️ Parámetros'!$B$44),"")</f>
        <v/>
      </c>
    </row>
    <row r="178" spans="1:15" x14ac:dyDescent="0.25">
      <c r="A178" s="40" t="str">
        <f>IFERROR('📋 Registro Paradas'!A178,"")</f>
        <v/>
      </c>
      <c r="B178" s="41">
        <f>IFERROR('📋 Registro Paradas'!B178,"")</f>
        <v>0</v>
      </c>
      <c r="C178" s="42">
        <f>IFERROR('📋 Registro Paradas'!C178,"")</f>
        <v>0</v>
      </c>
      <c r="D178" s="43" t="str">
        <f>IFERROR('📋 Registro Paradas'!I178,"")</f>
        <v/>
      </c>
      <c r="E178" s="42">
        <f>IFERROR('📋 Registro Paradas'!E178,"")</f>
        <v>0</v>
      </c>
      <c r="F178" s="44" t="str">
        <f>IFERROR(IF(D178="","",D178*IFERROR(INDEX('⚙️ Parámetros'!$B$23:$B$28,MATCH(C178,'⚙️ Parámetros'!$A$23:$A$28,0)),0)),"")</f>
        <v/>
      </c>
      <c r="G178" s="45" t="str">
        <f>IFERROR(IF(F178="","",F178*IFERROR(INDEX('⚙️ Parámetros'!$E$23:$E$28,MATCH(C178,'⚙️ Parámetros'!$A$23:$A$28,0)),0)),"")</f>
        <v/>
      </c>
      <c r="H178" s="46" t="str">
        <f>IFERROR(IF(D178="","",IFERROR('📋 Registro Paradas'!M178,0)*'⚙️ Parámetros'!$B$32*D178),"")</f>
        <v/>
      </c>
      <c r="I178" s="46" t="str">
        <f>IFERROR(IF(D178="","",MIN(D178,4)*'⚙️ Parámetros'!$B$34+IF('📋 Registro Paradas'!N178="Sí",MIN(D178,8)*'⚙️ Parámetros'!$B$36,0)),"")</f>
        <v/>
      </c>
      <c r="J178" s="47" t="str">
        <f>IFERROR(IF(D178="","",D178*50*('⚙️ Parámetros'!$B$40-1)),"")</f>
        <v/>
      </c>
      <c r="K178" s="48" t="str">
        <f t="shared" si="2"/>
        <v/>
      </c>
      <c r="L178" s="46" t="str">
        <f>IFERROR(IF(D178="","",IF('📋 Registro Paradas'!O178="Sí",F178*'⚙️ Parámetros'!$B$43*IFERROR(INDEX('⚙️ Parámetros'!$E$23:$E$28,MATCH(C178,'⚙️ Parámetros'!$A$23:$A$28,0)),0),0)),"")</f>
        <v/>
      </c>
      <c r="M178" s="46" t="str">
        <f>IFERROR(IF(D178="","",IF(OR('📋 Registro Paradas'!P178="Sí",'📋 Registro Paradas'!P178="Sí — solo reproceso"),1*'⚙️ Parámetros'!$B$32*IFERROR('📋 Registro Paradas'!M178,1),0)),"")</f>
        <v/>
      </c>
      <c r="N178" s="45" t="str">
        <f>IFERROR(IF(D178="","",IF('📋 Registro Paradas'!N178="Sí",I178*('⚙️ Parámetros'!$B$41-1),0)),"")</f>
        <v/>
      </c>
      <c r="O178" s="49" t="str">
        <f>IFERROR(IF(D178="","",SUM(G178:H178,I178,K178,L178:N178)*'⚙️ Parámetros'!$B$44),"")</f>
        <v/>
      </c>
    </row>
    <row r="179" spans="1:15" x14ac:dyDescent="0.25">
      <c r="A179" s="40" t="str">
        <f>IFERROR('📋 Registro Paradas'!A179,"")</f>
        <v/>
      </c>
      <c r="B179" s="41">
        <f>IFERROR('📋 Registro Paradas'!B179,"")</f>
        <v>0</v>
      </c>
      <c r="C179" s="42">
        <f>IFERROR('📋 Registro Paradas'!C179,"")</f>
        <v>0</v>
      </c>
      <c r="D179" s="43" t="str">
        <f>IFERROR('📋 Registro Paradas'!I179,"")</f>
        <v/>
      </c>
      <c r="E179" s="42">
        <f>IFERROR('📋 Registro Paradas'!E179,"")</f>
        <v>0</v>
      </c>
      <c r="F179" s="44" t="str">
        <f>IFERROR(IF(D179="","",D179*IFERROR(INDEX('⚙️ Parámetros'!$B$23:$B$28,MATCH(C179,'⚙️ Parámetros'!$A$23:$A$28,0)),0)),"")</f>
        <v/>
      </c>
      <c r="G179" s="45" t="str">
        <f>IFERROR(IF(F179="","",F179*IFERROR(INDEX('⚙️ Parámetros'!$E$23:$E$28,MATCH(C179,'⚙️ Parámetros'!$A$23:$A$28,0)),0)),"")</f>
        <v/>
      </c>
      <c r="H179" s="46" t="str">
        <f>IFERROR(IF(D179="","",IFERROR('📋 Registro Paradas'!M179,0)*'⚙️ Parámetros'!$B$32*D179),"")</f>
        <v/>
      </c>
      <c r="I179" s="46" t="str">
        <f>IFERROR(IF(D179="","",MIN(D179,4)*'⚙️ Parámetros'!$B$34+IF('📋 Registro Paradas'!N179="Sí",MIN(D179,8)*'⚙️ Parámetros'!$B$36,0)),"")</f>
        <v/>
      </c>
      <c r="J179" s="47" t="str">
        <f>IFERROR(IF(D179="","",D179*50*('⚙️ Parámetros'!$B$40-1)),"")</f>
        <v/>
      </c>
      <c r="K179" s="48" t="str">
        <f t="shared" si="2"/>
        <v/>
      </c>
      <c r="L179" s="46" t="str">
        <f>IFERROR(IF(D179="","",IF('📋 Registro Paradas'!O179="Sí",F179*'⚙️ Parámetros'!$B$43*IFERROR(INDEX('⚙️ Parámetros'!$E$23:$E$28,MATCH(C179,'⚙️ Parámetros'!$A$23:$A$28,0)),0),0)),"")</f>
        <v/>
      </c>
      <c r="M179" s="46" t="str">
        <f>IFERROR(IF(D179="","",IF(OR('📋 Registro Paradas'!P179="Sí",'📋 Registro Paradas'!P179="Sí — solo reproceso"),1*'⚙️ Parámetros'!$B$32*IFERROR('📋 Registro Paradas'!M179,1),0)),"")</f>
        <v/>
      </c>
      <c r="N179" s="45" t="str">
        <f>IFERROR(IF(D179="","",IF('📋 Registro Paradas'!N179="Sí",I179*('⚙️ Parámetros'!$B$41-1),0)),"")</f>
        <v/>
      </c>
      <c r="O179" s="49" t="str">
        <f>IFERROR(IF(D179="","",SUM(G179:H179,I179,K179,L179:N179)*'⚙️ Parámetros'!$B$44),"")</f>
        <v/>
      </c>
    </row>
    <row r="180" spans="1:15" x14ac:dyDescent="0.25">
      <c r="A180" s="40" t="str">
        <f>IFERROR('📋 Registro Paradas'!A180,"")</f>
        <v/>
      </c>
      <c r="B180" s="41">
        <f>IFERROR('📋 Registro Paradas'!B180,"")</f>
        <v>0</v>
      </c>
      <c r="C180" s="42">
        <f>IFERROR('📋 Registro Paradas'!C180,"")</f>
        <v>0</v>
      </c>
      <c r="D180" s="43" t="str">
        <f>IFERROR('📋 Registro Paradas'!I180,"")</f>
        <v/>
      </c>
      <c r="E180" s="42">
        <f>IFERROR('📋 Registro Paradas'!E180,"")</f>
        <v>0</v>
      </c>
      <c r="F180" s="44" t="str">
        <f>IFERROR(IF(D180="","",D180*IFERROR(INDEX('⚙️ Parámetros'!$B$23:$B$28,MATCH(C180,'⚙️ Parámetros'!$A$23:$A$28,0)),0)),"")</f>
        <v/>
      </c>
      <c r="G180" s="45" t="str">
        <f>IFERROR(IF(F180="","",F180*IFERROR(INDEX('⚙️ Parámetros'!$E$23:$E$28,MATCH(C180,'⚙️ Parámetros'!$A$23:$A$28,0)),0)),"")</f>
        <v/>
      </c>
      <c r="H180" s="46" t="str">
        <f>IFERROR(IF(D180="","",IFERROR('📋 Registro Paradas'!M180,0)*'⚙️ Parámetros'!$B$32*D180),"")</f>
        <v/>
      </c>
      <c r="I180" s="46" t="str">
        <f>IFERROR(IF(D180="","",MIN(D180,4)*'⚙️ Parámetros'!$B$34+IF('📋 Registro Paradas'!N180="Sí",MIN(D180,8)*'⚙️ Parámetros'!$B$36,0)),"")</f>
        <v/>
      </c>
      <c r="J180" s="47" t="str">
        <f>IFERROR(IF(D180="","",D180*50*('⚙️ Parámetros'!$B$40-1)),"")</f>
        <v/>
      </c>
      <c r="K180" s="48" t="str">
        <f t="shared" si="2"/>
        <v/>
      </c>
      <c r="L180" s="46" t="str">
        <f>IFERROR(IF(D180="","",IF('📋 Registro Paradas'!O180="Sí",F180*'⚙️ Parámetros'!$B$43*IFERROR(INDEX('⚙️ Parámetros'!$E$23:$E$28,MATCH(C180,'⚙️ Parámetros'!$A$23:$A$28,0)),0),0)),"")</f>
        <v/>
      </c>
      <c r="M180" s="46" t="str">
        <f>IFERROR(IF(D180="","",IF(OR('📋 Registro Paradas'!P180="Sí",'📋 Registro Paradas'!P180="Sí — solo reproceso"),1*'⚙️ Parámetros'!$B$32*IFERROR('📋 Registro Paradas'!M180,1),0)),"")</f>
        <v/>
      </c>
      <c r="N180" s="45" t="str">
        <f>IFERROR(IF(D180="","",IF('📋 Registro Paradas'!N180="Sí",I180*('⚙️ Parámetros'!$B$41-1),0)),"")</f>
        <v/>
      </c>
      <c r="O180" s="49" t="str">
        <f>IFERROR(IF(D180="","",SUM(G180:H180,I180,K180,L180:N180)*'⚙️ Parámetros'!$B$44),"")</f>
        <v/>
      </c>
    </row>
    <row r="181" spans="1:15" x14ac:dyDescent="0.25">
      <c r="A181" s="40" t="str">
        <f>IFERROR('📋 Registro Paradas'!A181,"")</f>
        <v/>
      </c>
      <c r="B181" s="41">
        <f>IFERROR('📋 Registro Paradas'!B181,"")</f>
        <v>0</v>
      </c>
      <c r="C181" s="42">
        <f>IFERROR('📋 Registro Paradas'!C181,"")</f>
        <v>0</v>
      </c>
      <c r="D181" s="43" t="str">
        <f>IFERROR('📋 Registro Paradas'!I181,"")</f>
        <v/>
      </c>
      <c r="E181" s="42">
        <f>IFERROR('📋 Registro Paradas'!E181,"")</f>
        <v>0</v>
      </c>
      <c r="F181" s="44" t="str">
        <f>IFERROR(IF(D181="","",D181*IFERROR(INDEX('⚙️ Parámetros'!$B$23:$B$28,MATCH(C181,'⚙️ Parámetros'!$A$23:$A$28,0)),0)),"")</f>
        <v/>
      </c>
      <c r="G181" s="45" t="str">
        <f>IFERROR(IF(F181="","",F181*IFERROR(INDEX('⚙️ Parámetros'!$E$23:$E$28,MATCH(C181,'⚙️ Parámetros'!$A$23:$A$28,0)),0)),"")</f>
        <v/>
      </c>
      <c r="H181" s="46" t="str">
        <f>IFERROR(IF(D181="","",IFERROR('📋 Registro Paradas'!M181,0)*'⚙️ Parámetros'!$B$32*D181),"")</f>
        <v/>
      </c>
      <c r="I181" s="46" t="str">
        <f>IFERROR(IF(D181="","",MIN(D181,4)*'⚙️ Parámetros'!$B$34+IF('📋 Registro Paradas'!N181="Sí",MIN(D181,8)*'⚙️ Parámetros'!$B$36,0)),"")</f>
        <v/>
      </c>
      <c r="J181" s="47" t="str">
        <f>IFERROR(IF(D181="","",D181*50*('⚙️ Parámetros'!$B$40-1)),"")</f>
        <v/>
      </c>
      <c r="K181" s="48" t="str">
        <f t="shared" si="2"/>
        <v/>
      </c>
      <c r="L181" s="46" t="str">
        <f>IFERROR(IF(D181="","",IF('📋 Registro Paradas'!O181="Sí",F181*'⚙️ Parámetros'!$B$43*IFERROR(INDEX('⚙️ Parámetros'!$E$23:$E$28,MATCH(C181,'⚙️ Parámetros'!$A$23:$A$28,0)),0),0)),"")</f>
        <v/>
      </c>
      <c r="M181" s="46" t="str">
        <f>IFERROR(IF(D181="","",IF(OR('📋 Registro Paradas'!P181="Sí",'📋 Registro Paradas'!P181="Sí — solo reproceso"),1*'⚙️ Parámetros'!$B$32*IFERROR('📋 Registro Paradas'!M181,1),0)),"")</f>
        <v/>
      </c>
      <c r="N181" s="45" t="str">
        <f>IFERROR(IF(D181="","",IF('📋 Registro Paradas'!N181="Sí",I181*('⚙️ Parámetros'!$B$41-1),0)),"")</f>
        <v/>
      </c>
      <c r="O181" s="49" t="str">
        <f>IFERROR(IF(D181="","",SUM(G181:H181,I181,K181,L181:N181)*'⚙️ Parámetros'!$B$44),"")</f>
        <v/>
      </c>
    </row>
    <row r="182" spans="1:15" x14ac:dyDescent="0.25">
      <c r="A182" s="40" t="str">
        <f>IFERROR('📋 Registro Paradas'!A182,"")</f>
        <v/>
      </c>
      <c r="B182" s="41">
        <f>IFERROR('📋 Registro Paradas'!B182,"")</f>
        <v>0</v>
      </c>
      <c r="C182" s="42">
        <f>IFERROR('📋 Registro Paradas'!C182,"")</f>
        <v>0</v>
      </c>
      <c r="D182" s="43" t="str">
        <f>IFERROR('📋 Registro Paradas'!I182,"")</f>
        <v/>
      </c>
      <c r="E182" s="42">
        <f>IFERROR('📋 Registro Paradas'!E182,"")</f>
        <v>0</v>
      </c>
      <c r="F182" s="44" t="str">
        <f>IFERROR(IF(D182="","",D182*IFERROR(INDEX('⚙️ Parámetros'!$B$23:$B$28,MATCH(C182,'⚙️ Parámetros'!$A$23:$A$28,0)),0)),"")</f>
        <v/>
      </c>
      <c r="G182" s="45" t="str">
        <f>IFERROR(IF(F182="","",F182*IFERROR(INDEX('⚙️ Parámetros'!$E$23:$E$28,MATCH(C182,'⚙️ Parámetros'!$A$23:$A$28,0)),0)),"")</f>
        <v/>
      </c>
      <c r="H182" s="46" t="str">
        <f>IFERROR(IF(D182="","",IFERROR('📋 Registro Paradas'!M182,0)*'⚙️ Parámetros'!$B$32*D182),"")</f>
        <v/>
      </c>
      <c r="I182" s="46" t="str">
        <f>IFERROR(IF(D182="","",MIN(D182,4)*'⚙️ Parámetros'!$B$34+IF('📋 Registro Paradas'!N182="Sí",MIN(D182,8)*'⚙️ Parámetros'!$B$36,0)),"")</f>
        <v/>
      </c>
      <c r="J182" s="47" t="str">
        <f>IFERROR(IF(D182="","",D182*50*('⚙️ Parámetros'!$B$40-1)),"")</f>
        <v/>
      </c>
      <c r="K182" s="48" t="str">
        <f t="shared" si="2"/>
        <v/>
      </c>
      <c r="L182" s="46" t="str">
        <f>IFERROR(IF(D182="","",IF('📋 Registro Paradas'!O182="Sí",F182*'⚙️ Parámetros'!$B$43*IFERROR(INDEX('⚙️ Parámetros'!$E$23:$E$28,MATCH(C182,'⚙️ Parámetros'!$A$23:$A$28,0)),0),0)),"")</f>
        <v/>
      </c>
      <c r="M182" s="46" t="str">
        <f>IFERROR(IF(D182="","",IF(OR('📋 Registro Paradas'!P182="Sí",'📋 Registro Paradas'!P182="Sí — solo reproceso"),1*'⚙️ Parámetros'!$B$32*IFERROR('📋 Registro Paradas'!M182,1),0)),"")</f>
        <v/>
      </c>
      <c r="N182" s="45" t="str">
        <f>IFERROR(IF(D182="","",IF('📋 Registro Paradas'!N182="Sí",I182*('⚙️ Parámetros'!$B$41-1),0)),"")</f>
        <v/>
      </c>
      <c r="O182" s="49" t="str">
        <f>IFERROR(IF(D182="","",SUM(G182:H182,I182,K182,L182:N182)*'⚙️ Parámetros'!$B$44),"")</f>
        <v/>
      </c>
    </row>
    <row r="183" spans="1:15" x14ac:dyDescent="0.25">
      <c r="A183" s="40" t="str">
        <f>IFERROR('📋 Registro Paradas'!A183,"")</f>
        <v/>
      </c>
      <c r="B183" s="41">
        <f>IFERROR('📋 Registro Paradas'!B183,"")</f>
        <v>0</v>
      </c>
      <c r="C183" s="42">
        <f>IFERROR('📋 Registro Paradas'!C183,"")</f>
        <v>0</v>
      </c>
      <c r="D183" s="43" t="str">
        <f>IFERROR('📋 Registro Paradas'!I183,"")</f>
        <v/>
      </c>
      <c r="E183" s="42">
        <f>IFERROR('📋 Registro Paradas'!E183,"")</f>
        <v>0</v>
      </c>
      <c r="F183" s="44" t="str">
        <f>IFERROR(IF(D183="","",D183*IFERROR(INDEX('⚙️ Parámetros'!$B$23:$B$28,MATCH(C183,'⚙️ Parámetros'!$A$23:$A$28,0)),0)),"")</f>
        <v/>
      </c>
      <c r="G183" s="45" t="str">
        <f>IFERROR(IF(F183="","",F183*IFERROR(INDEX('⚙️ Parámetros'!$E$23:$E$28,MATCH(C183,'⚙️ Parámetros'!$A$23:$A$28,0)),0)),"")</f>
        <v/>
      </c>
      <c r="H183" s="46" t="str">
        <f>IFERROR(IF(D183="","",IFERROR('📋 Registro Paradas'!M183,0)*'⚙️ Parámetros'!$B$32*D183),"")</f>
        <v/>
      </c>
      <c r="I183" s="46" t="str">
        <f>IFERROR(IF(D183="","",MIN(D183,4)*'⚙️ Parámetros'!$B$34+IF('📋 Registro Paradas'!N183="Sí",MIN(D183,8)*'⚙️ Parámetros'!$B$36,0)),"")</f>
        <v/>
      </c>
      <c r="J183" s="47" t="str">
        <f>IFERROR(IF(D183="","",D183*50*('⚙️ Parámetros'!$B$40-1)),"")</f>
        <v/>
      </c>
      <c r="K183" s="48" t="str">
        <f t="shared" si="2"/>
        <v/>
      </c>
      <c r="L183" s="46" t="str">
        <f>IFERROR(IF(D183="","",IF('📋 Registro Paradas'!O183="Sí",F183*'⚙️ Parámetros'!$B$43*IFERROR(INDEX('⚙️ Parámetros'!$E$23:$E$28,MATCH(C183,'⚙️ Parámetros'!$A$23:$A$28,0)),0),0)),"")</f>
        <v/>
      </c>
      <c r="M183" s="46" t="str">
        <f>IFERROR(IF(D183="","",IF(OR('📋 Registro Paradas'!P183="Sí",'📋 Registro Paradas'!P183="Sí — solo reproceso"),1*'⚙️ Parámetros'!$B$32*IFERROR('📋 Registro Paradas'!M183,1),0)),"")</f>
        <v/>
      </c>
      <c r="N183" s="45" t="str">
        <f>IFERROR(IF(D183="","",IF('📋 Registro Paradas'!N183="Sí",I183*('⚙️ Parámetros'!$B$41-1),0)),"")</f>
        <v/>
      </c>
      <c r="O183" s="49" t="str">
        <f>IFERROR(IF(D183="","",SUM(G183:H183,I183,K183,L183:N183)*'⚙️ Parámetros'!$B$44),"")</f>
        <v/>
      </c>
    </row>
    <row r="184" spans="1:15" x14ac:dyDescent="0.25">
      <c r="A184" s="40" t="str">
        <f>IFERROR('📋 Registro Paradas'!A184,"")</f>
        <v/>
      </c>
      <c r="B184" s="41">
        <f>IFERROR('📋 Registro Paradas'!B184,"")</f>
        <v>0</v>
      </c>
      <c r="C184" s="42">
        <f>IFERROR('📋 Registro Paradas'!C184,"")</f>
        <v>0</v>
      </c>
      <c r="D184" s="43" t="str">
        <f>IFERROR('📋 Registro Paradas'!I184,"")</f>
        <v/>
      </c>
      <c r="E184" s="42">
        <f>IFERROR('📋 Registro Paradas'!E184,"")</f>
        <v>0</v>
      </c>
      <c r="F184" s="44" t="str">
        <f>IFERROR(IF(D184="","",D184*IFERROR(INDEX('⚙️ Parámetros'!$B$23:$B$28,MATCH(C184,'⚙️ Parámetros'!$A$23:$A$28,0)),0)),"")</f>
        <v/>
      </c>
      <c r="G184" s="45" t="str">
        <f>IFERROR(IF(F184="","",F184*IFERROR(INDEX('⚙️ Parámetros'!$E$23:$E$28,MATCH(C184,'⚙️ Parámetros'!$A$23:$A$28,0)),0)),"")</f>
        <v/>
      </c>
      <c r="H184" s="46" t="str">
        <f>IFERROR(IF(D184="","",IFERROR('📋 Registro Paradas'!M184,0)*'⚙️ Parámetros'!$B$32*D184),"")</f>
        <v/>
      </c>
      <c r="I184" s="46" t="str">
        <f>IFERROR(IF(D184="","",MIN(D184,4)*'⚙️ Parámetros'!$B$34+IF('📋 Registro Paradas'!N184="Sí",MIN(D184,8)*'⚙️ Parámetros'!$B$36,0)),"")</f>
        <v/>
      </c>
      <c r="J184" s="47" t="str">
        <f>IFERROR(IF(D184="","",D184*50*('⚙️ Parámetros'!$B$40-1)),"")</f>
        <v/>
      </c>
      <c r="K184" s="48" t="str">
        <f t="shared" si="2"/>
        <v/>
      </c>
      <c r="L184" s="46" t="str">
        <f>IFERROR(IF(D184="","",IF('📋 Registro Paradas'!O184="Sí",F184*'⚙️ Parámetros'!$B$43*IFERROR(INDEX('⚙️ Parámetros'!$E$23:$E$28,MATCH(C184,'⚙️ Parámetros'!$A$23:$A$28,0)),0),0)),"")</f>
        <v/>
      </c>
      <c r="M184" s="46" t="str">
        <f>IFERROR(IF(D184="","",IF(OR('📋 Registro Paradas'!P184="Sí",'📋 Registro Paradas'!P184="Sí — solo reproceso"),1*'⚙️ Parámetros'!$B$32*IFERROR('📋 Registro Paradas'!M184,1),0)),"")</f>
        <v/>
      </c>
      <c r="N184" s="45" t="str">
        <f>IFERROR(IF(D184="","",IF('📋 Registro Paradas'!N184="Sí",I184*('⚙️ Parámetros'!$B$41-1),0)),"")</f>
        <v/>
      </c>
      <c r="O184" s="49" t="str">
        <f>IFERROR(IF(D184="","",SUM(G184:H184,I184,K184,L184:N184)*'⚙️ Parámetros'!$B$44),"")</f>
        <v/>
      </c>
    </row>
    <row r="185" spans="1:15" x14ac:dyDescent="0.25">
      <c r="A185" s="40" t="str">
        <f>IFERROR('📋 Registro Paradas'!A185,"")</f>
        <v/>
      </c>
      <c r="B185" s="41">
        <f>IFERROR('📋 Registro Paradas'!B185,"")</f>
        <v>0</v>
      </c>
      <c r="C185" s="42">
        <f>IFERROR('📋 Registro Paradas'!C185,"")</f>
        <v>0</v>
      </c>
      <c r="D185" s="43" t="str">
        <f>IFERROR('📋 Registro Paradas'!I185,"")</f>
        <v/>
      </c>
      <c r="E185" s="42">
        <f>IFERROR('📋 Registro Paradas'!E185,"")</f>
        <v>0</v>
      </c>
      <c r="F185" s="44" t="str">
        <f>IFERROR(IF(D185="","",D185*IFERROR(INDEX('⚙️ Parámetros'!$B$23:$B$28,MATCH(C185,'⚙️ Parámetros'!$A$23:$A$28,0)),0)),"")</f>
        <v/>
      </c>
      <c r="G185" s="45" t="str">
        <f>IFERROR(IF(F185="","",F185*IFERROR(INDEX('⚙️ Parámetros'!$E$23:$E$28,MATCH(C185,'⚙️ Parámetros'!$A$23:$A$28,0)),0)),"")</f>
        <v/>
      </c>
      <c r="H185" s="46" t="str">
        <f>IFERROR(IF(D185="","",IFERROR('📋 Registro Paradas'!M185,0)*'⚙️ Parámetros'!$B$32*D185),"")</f>
        <v/>
      </c>
      <c r="I185" s="46" t="str">
        <f>IFERROR(IF(D185="","",MIN(D185,4)*'⚙️ Parámetros'!$B$34+IF('📋 Registro Paradas'!N185="Sí",MIN(D185,8)*'⚙️ Parámetros'!$B$36,0)),"")</f>
        <v/>
      </c>
      <c r="J185" s="47" t="str">
        <f>IFERROR(IF(D185="","",D185*50*('⚙️ Parámetros'!$B$40-1)),"")</f>
        <v/>
      </c>
      <c r="K185" s="48" t="str">
        <f t="shared" si="2"/>
        <v/>
      </c>
      <c r="L185" s="46" t="str">
        <f>IFERROR(IF(D185="","",IF('📋 Registro Paradas'!O185="Sí",F185*'⚙️ Parámetros'!$B$43*IFERROR(INDEX('⚙️ Parámetros'!$E$23:$E$28,MATCH(C185,'⚙️ Parámetros'!$A$23:$A$28,0)),0),0)),"")</f>
        <v/>
      </c>
      <c r="M185" s="46" t="str">
        <f>IFERROR(IF(D185="","",IF(OR('📋 Registro Paradas'!P185="Sí",'📋 Registro Paradas'!P185="Sí — solo reproceso"),1*'⚙️ Parámetros'!$B$32*IFERROR('📋 Registro Paradas'!M185,1),0)),"")</f>
        <v/>
      </c>
      <c r="N185" s="45" t="str">
        <f>IFERROR(IF(D185="","",IF('📋 Registro Paradas'!N185="Sí",I185*('⚙️ Parámetros'!$B$41-1),0)),"")</f>
        <v/>
      </c>
      <c r="O185" s="49" t="str">
        <f>IFERROR(IF(D185="","",SUM(G185:H185,I185,K185,L185:N185)*'⚙️ Parámetros'!$B$44),"")</f>
        <v/>
      </c>
    </row>
    <row r="186" spans="1:15" x14ac:dyDescent="0.25">
      <c r="A186" s="40" t="str">
        <f>IFERROR('📋 Registro Paradas'!A186,"")</f>
        <v/>
      </c>
      <c r="B186" s="41">
        <f>IFERROR('📋 Registro Paradas'!B186,"")</f>
        <v>0</v>
      </c>
      <c r="C186" s="42">
        <f>IFERROR('📋 Registro Paradas'!C186,"")</f>
        <v>0</v>
      </c>
      <c r="D186" s="43" t="str">
        <f>IFERROR('📋 Registro Paradas'!I186,"")</f>
        <v/>
      </c>
      <c r="E186" s="42">
        <f>IFERROR('📋 Registro Paradas'!E186,"")</f>
        <v>0</v>
      </c>
      <c r="F186" s="44" t="str">
        <f>IFERROR(IF(D186="","",D186*IFERROR(INDEX('⚙️ Parámetros'!$B$23:$B$28,MATCH(C186,'⚙️ Parámetros'!$A$23:$A$28,0)),0)),"")</f>
        <v/>
      </c>
      <c r="G186" s="45" t="str">
        <f>IFERROR(IF(F186="","",F186*IFERROR(INDEX('⚙️ Parámetros'!$E$23:$E$28,MATCH(C186,'⚙️ Parámetros'!$A$23:$A$28,0)),0)),"")</f>
        <v/>
      </c>
      <c r="H186" s="46" t="str">
        <f>IFERROR(IF(D186="","",IFERROR('📋 Registro Paradas'!M186,0)*'⚙️ Parámetros'!$B$32*D186),"")</f>
        <v/>
      </c>
      <c r="I186" s="46" t="str">
        <f>IFERROR(IF(D186="","",MIN(D186,4)*'⚙️ Parámetros'!$B$34+IF('📋 Registro Paradas'!N186="Sí",MIN(D186,8)*'⚙️ Parámetros'!$B$36,0)),"")</f>
        <v/>
      </c>
      <c r="J186" s="47" t="str">
        <f>IFERROR(IF(D186="","",D186*50*('⚙️ Parámetros'!$B$40-1)),"")</f>
        <v/>
      </c>
      <c r="K186" s="48" t="str">
        <f t="shared" si="2"/>
        <v/>
      </c>
      <c r="L186" s="46" t="str">
        <f>IFERROR(IF(D186="","",IF('📋 Registro Paradas'!O186="Sí",F186*'⚙️ Parámetros'!$B$43*IFERROR(INDEX('⚙️ Parámetros'!$E$23:$E$28,MATCH(C186,'⚙️ Parámetros'!$A$23:$A$28,0)),0),0)),"")</f>
        <v/>
      </c>
      <c r="M186" s="46" t="str">
        <f>IFERROR(IF(D186="","",IF(OR('📋 Registro Paradas'!P186="Sí",'📋 Registro Paradas'!P186="Sí — solo reproceso"),1*'⚙️ Parámetros'!$B$32*IFERROR('📋 Registro Paradas'!M186,1),0)),"")</f>
        <v/>
      </c>
      <c r="N186" s="45" t="str">
        <f>IFERROR(IF(D186="","",IF('📋 Registro Paradas'!N186="Sí",I186*('⚙️ Parámetros'!$B$41-1),0)),"")</f>
        <v/>
      </c>
      <c r="O186" s="49" t="str">
        <f>IFERROR(IF(D186="","",SUM(G186:H186,I186,K186,L186:N186)*'⚙️ Parámetros'!$B$44),"")</f>
        <v/>
      </c>
    </row>
    <row r="187" spans="1:15" x14ac:dyDescent="0.25">
      <c r="A187" s="40" t="str">
        <f>IFERROR('📋 Registro Paradas'!A187,"")</f>
        <v/>
      </c>
      <c r="B187" s="41">
        <f>IFERROR('📋 Registro Paradas'!B187,"")</f>
        <v>0</v>
      </c>
      <c r="C187" s="42">
        <f>IFERROR('📋 Registro Paradas'!C187,"")</f>
        <v>0</v>
      </c>
      <c r="D187" s="43" t="str">
        <f>IFERROR('📋 Registro Paradas'!I187,"")</f>
        <v/>
      </c>
      <c r="E187" s="42">
        <f>IFERROR('📋 Registro Paradas'!E187,"")</f>
        <v>0</v>
      </c>
      <c r="F187" s="44" t="str">
        <f>IFERROR(IF(D187="","",D187*IFERROR(INDEX('⚙️ Parámetros'!$B$23:$B$28,MATCH(C187,'⚙️ Parámetros'!$A$23:$A$28,0)),0)),"")</f>
        <v/>
      </c>
      <c r="G187" s="45" t="str">
        <f>IFERROR(IF(F187="","",F187*IFERROR(INDEX('⚙️ Parámetros'!$E$23:$E$28,MATCH(C187,'⚙️ Parámetros'!$A$23:$A$28,0)),0)),"")</f>
        <v/>
      </c>
      <c r="H187" s="46" t="str">
        <f>IFERROR(IF(D187="","",IFERROR('📋 Registro Paradas'!M187,0)*'⚙️ Parámetros'!$B$32*D187),"")</f>
        <v/>
      </c>
      <c r="I187" s="46" t="str">
        <f>IFERROR(IF(D187="","",MIN(D187,4)*'⚙️ Parámetros'!$B$34+IF('📋 Registro Paradas'!N187="Sí",MIN(D187,8)*'⚙️ Parámetros'!$B$36,0)),"")</f>
        <v/>
      </c>
      <c r="J187" s="47" t="str">
        <f>IFERROR(IF(D187="","",D187*50*('⚙️ Parámetros'!$B$40-1)),"")</f>
        <v/>
      </c>
      <c r="K187" s="48" t="str">
        <f t="shared" si="2"/>
        <v/>
      </c>
      <c r="L187" s="46" t="str">
        <f>IFERROR(IF(D187="","",IF('📋 Registro Paradas'!O187="Sí",F187*'⚙️ Parámetros'!$B$43*IFERROR(INDEX('⚙️ Parámetros'!$E$23:$E$28,MATCH(C187,'⚙️ Parámetros'!$A$23:$A$28,0)),0),0)),"")</f>
        <v/>
      </c>
      <c r="M187" s="46" t="str">
        <f>IFERROR(IF(D187="","",IF(OR('📋 Registro Paradas'!P187="Sí",'📋 Registro Paradas'!P187="Sí — solo reproceso"),1*'⚙️ Parámetros'!$B$32*IFERROR('📋 Registro Paradas'!M187,1),0)),"")</f>
        <v/>
      </c>
      <c r="N187" s="45" t="str">
        <f>IFERROR(IF(D187="","",IF('📋 Registro Paradas'!N187="Sí",I187*('⚙️ Parámetros'!$B$41-1),0)),"")</f>
        <v/>
      </c>
      <c r="O187" s="49" t="str">
        <f>IFERROR(IF(D187="","",SUM(G187:H187,I187,K187,L187:N187)*'⚙️ Parámetros'!$B$44),"")</f>
        <v/>
      </c>
    </row>
    <row r="188" spans="1:15" x14ac:dyDescent="0.25">
      <c r="A188" s="40" t="str">
        <f>IFERROR('📋 Registro Paradas'!A188,"")</f>
        <v/>
      </c>
      <c r="B188" s="41">
        <f>IFERROR('📋 Registro Paradas'!B188,"")</f>
        <v>0</v>
      </c>
      <c r="C188" s="42">
        <f>IFERROR('📋 Registro Paradas'!C188,"")</f>
        <v>0</v>
      </c>
      <c r="D188" s="43" t="str">
        <f>IFERROR('📋 Registro Paradas'!I188,"")</f>
        <v/>
      </c>
      <c r="E188" s="42">
        <f>IFERROR('📋 Registro Paradas'!E188,"")</f>
        <v>0</v>
      </c>
      <c r="F188" s="44" t="str">
        <f>IFERROR(IF(D188="","",D188*IFERROR(INDEX('⚙️ Parámetros'!$B$23:$B$28,MATCH(C188,'⚙️ Parámetros'!$A$23:$A$28,0)),0)),"")</f>
        <v/>
      </c>
      <c r="G188" s="45" t="str">
        <f>IFERROR(IF(F188="","",F188*IFERROR(INDEX('⚙️ Parámetros'!$E$23:$E$28,MATCH(C188,'⚙️ Parámetros'!$A$23:$A$28,0)),0)),"")</f>
        <v/>
      </c>
      <c r="H188" s="46" t="str">
        <f>IFERROR(IF(D188="","",IFERROR('📋 Registro Paradas'!M188,0)*'⚙️ Parámetros'!$B$32*D188),"")</f>
        <v/>
      </c>
      <c r="I188" s="46" t="str">
        <f>IFERROR(IF(D188="","",MIN(D188,4)*'⚙️ Parámetros'!$B$34+IF('📋 Registro Paradas'!N188="Sí",MIN(D188,8)*'⚙️ Parámetros'!$B$36,0)),"")</f>
        <v/>
      </c>
      <c r="J188" s="47" t="str">
        <f>IFERROR(IF(D188="","",D188*50*('⚙️ Parámetros'!$B$40-1)),"")</f>
        <v/>
      </c>
      <c r="K188" s="48" t="str">
        <f t="shared" si="2"/>
        <v/>
      </c>
      <c r="L188" s="46" t="str">
        <f>IFERROR(IF(D188="","",IF('📋 Registro Paradas'!O188="Sí",F188*'⚙️ Parámetros'!$B$43*IFERROR(INDEX('⚙️ Parámetros'!$E$23:$E$28,MATCH(C188,'⚙️ Parámetros'!$A$23:$A$28,0)),0),0)),"")</f>
        <v/>
      </c>
      <c r="M188" s="46" t="str">
        <f>IFERROR(IF(D188="","",IF(OR('📋 Registro Paradas'!P188="Sí",'📋 Registro Paradas'!P188="Sí — solo reproceso"),1*'⚙️ Parámetros'!$B$32*IFERROR('📋 Registro Paradas'!M188,1),0)),"")</f>
        <v/>
      </c>
      <c r="N188" s="45" t="str">
        <f>IFERROR(IF(D188="","",IF('📋 Registro Paradas'!N188="Sí",I188*('⚙️ Parámetros'!$B$41-1),0)),"")</f>
        <v/>
      </c>
      <c r="O188" s="49" t="str">
        <f>IFERROR(IF(D188="","",SUM(G188:H188,I188,K188,L188:N188)*'⚙️ Parámetros'!$B$44),"")</f>
        <v/>
      </c>
    </row>
    <row r="189" spans="1:15" x14ac:dyDescent="0.25">
      <c r="A189" s="40" t="str">
        <f>IFERROR('📋 Registro Paradas'!A189,"")</f>
        <v/>
      </c>
      <c r="B189" s="41">
        <f>IFERROR('📋 Registro Paradas'!B189,"")</f>
        <v>0</v>
      </c>
      <c r="C189" s="42">
        <f>IFERROR('📋 Registro Paradas'!C189,"")</f>
        <v>0</v>
      </c>
      <c r="D189" s="43" t="str">
        <f>IFERROR('📋 Registro Paradas'!I189,"")</f>
        <v/>
      </c>
      <c r="E189" s="42">
        <f>IFERROR('📋 Registro Paradas'!E189,"")</f>
        <v>0</v>
      </c>
      <c r="F189" s="44" t="str">
        <f>IFERROR(IF(D189="","",D189*IFERROR(INDEX('⚙️ Parámetros'!$B$23:$B$28,MATCH(C189,'⚙️ Parámetros'!$A$23:$A$28,0)),0)),"")</f>
        <v/>
      </c>
      <c r="G189" s="45" t="str">
        <f>IFERROR(IF(F189="","",F189*IFERROR(INDEX('⚙️ Parámetros'!$E$23:$E$28,MATCH(C189,'⚙️ Parámetros'!$A$23:$A$28,0)),0)),"")</f>
        <v/>
      </c>
      <c r="H189" s="46" t="str">
        <f>IFERROR(IF(D189="","",IFERROR('📋 Registro Paradas'!M189,0)*'⚙️ Parámetros'!$B$32*D189),"")</f>
        <v/>
      </c>
      <c r="I189" s="46" t="str">
        <f>IFERROR(IF(D189="","",MIN(D189,4)*'⚙️ Parámetros'!$B$34+IF('📋 Registro Paradas'!N189="Sí",MIN(D189,8)*'⚙️ Parámetros'!$B$36,0)),"")</f>
        <v/>
      </c>
      <c r="J189" s="47" t="str">
        <f>IFERROR(IF(D189="","",D189*50*('⚙️ Parámetros'!$B$40-1)),"")</f>
        <v/>
      </c>
      <c r="K189" s="48" t="str">
        <f t="shared" si="2"/>
        <v/>
      </c>
      <c r="L189" s="46" t="str">
        <f>IFERROR(IF(D189="","",IF('📋 Registro Paradas'!O189="Sí",F189*'⚙️ Parámetros'!$B$43*IFERROR(INDEX('⚙️ Parámetros'!$E$23:$E$28,MATCH(C189,'⚙️ Parámetros'!$A$23:$A$28,0)),0),0)),"")</f>
        <v/>
      </c>
      <c r="M189" s="46" t="str">
        <f>IFERROR(IF(D189="","",IF(OR('📋 Registro Paradas'!P189="Sí",'📋 Registro Paradas'!P189="Sí — solo reproceso"),1*'⚙️ Parámetros'!$B$32*IFERROR('📋 Registro Paradas'!M189,1),0)),"")</f>
        <v/>
      </c>
      <c r="N189" s="45" t="str">
        <f>IFERROR(IF(D189="","",IF('📋 Registro Paradas'!N189="Sí",I189*('⚙️ Parámetros'!$B$41-1),0)),"")</f>
        <v/>
      </c>
      <c r="O189" s="49" t="str">
        <f>IFERROR(IF(D189="","",SUM(G189:H189,I189,K189,L189:N189)*'⚙️ Parámetros'!$B$44),"")</f>
        <v/>
      </c>
    </row>
    <row r="190" spans="1:15" x14ac:dyDescent="0.25">
      <c r="A190" s="40" t="str">
        <f>IFERROR('📋 Registro Paradas'!A190,"")</f>
        <v/>
      </c>
      <c r="B190" s="41">
        <f>IFERROR('📋 Registro Paradas'!B190,"")</f>
        <v>0</v>
      </c>
      <c r="C190" s="42">
        <f>IFERROR('📋 Registro Paradas'!C190,"")</f>
        <v>0</v>
      </c>
      <c r="D190" s="43" t="str">
        <f>IFERROR('📋 Registro Paradas'!I190,"")</f>
        <v/>
      </c>
      <c r="E190" s="42">
        <f>IFERROR('📋 Registro Paradas'!E190,"")</f>
        <v>0</v>
      </c>
      <c r="F190" s="44" t="str">
        <f>IFERROR(IF(D190="","",D190*IFERROR(INDEX('⚙️ Parámetros'!$B$23:$B$28,MATCH(C190,'⚙️ Parámetros'!$A$23:$A$28,0)),0)),"")</f>
        <v/>
      </c>
      <c r="G190" s="45" t="str">
        <f>IFERROR(IF(F190="","",F190*IFERROR(INDEX('⚙️ Parámetros'!$E$23:$E$28,MATCH(C190,'⚙️ Parámetros'!$A$23:$A$28,0)),0)),"")</f>
        <v/>
      </c>
      <c r="H190" s="46" t="str">
        <f>IFERROR(IF(D190="","",IFERROR('📋 Registro Paradas'!M190,0)*'⚙️ Parámetros'!$B$32*D190),"")</f>
        <v/>
      </c>
      <c r="I190" s="46" t="str">
        <f>IFERROR(IF(D190="","",MIN(D190,4)*'⚙️ Parámetros'!$B$34+IF('📋 Registro Paradas'!N190="Sí",MIN(D190,8)*'⚙️ Parámetros'!$B$36,0)),"")</f>
        <v/>
      </c>
      <c r="J190" s="47" t="str">
        <f>IFERROR(IF(D190="","",D190*50*('⚙️ Parámetros'!$B$40-1)),"")</f>
        <v/>
      </c>
      <c r="K190" s="48" t="str">
        <f t="shared" si="2"/>
        <v/>
      </c>
      <c r="L190" s="46" t="str">
        <f>IFERROR(IF(D190="","",IF('📋 Registro Paradas'!O190="Sí",F190*'⚙️ Parámetros'!$B$43*IFERROR(INDEX('⚙️ Parámetros'!$E$23:$E$28,MATCH(C190,'⚙️ Parámetros'!$A$23:$A$28,0)),0),0)),"")</f>
        <v/>
      </c>
      <c r="M190" s="46" t="str">
        <f>IFERROR(IF(D190="","",IF(OR('📋 Registro Paradas'!P190="Sí",'📋 Registro Paradas'!P190="Sí — solo reproceso"),1*'⚙️ Parámetros'!$B$32*IFERROR('📋 Registro Paradas'!M190,1),0)),"")</f>
        <v/>
      </c>
      <c r="N190" s="45" t="str">
        <f>IFERROR(IF(D190="","",IF('📋 Registro Paradas'!N190="Sí",I190*('⚙️ Parámetros'!$B$41-1),0)),"")</f>
        <v/>
      </c>
      <c r="O190" s="49" t="str">
        <f>IFERROR(IF(D190="","",SUM(G190:H190,I190,K190,L190:N190)*'⚙️ Parámetros'!$B$44),"")</f>
        <v/>
      </c>
    </row>
    <row r="191" spans="1:15" x14ac:dyDescent="0.25">
      <c r="A191" s="40" t="str">
        <f>IFERROR('📋 Registro Paradas'!A191,"")</f>
        <v/>
      </c>
      <c r="B191" s="41">
        <f>IFERROR('📋 Registro Paradas'!B191,"")</f>
        <v>0</v>
      </c>
      <c r="C191" s="42">
        <f>IFERROR('📋 Registro Paradas'!C191,"")</f>
        <v>0</v>
      </c>
      <c r="D191" s="43" t="str">
        <f>IFERROR('📋 Registro Paradas'!I191,"")</f>
        <v/>
      </c>
      <c r="E191" s="42">
        <f>IFERROR('📋 Registro Paradas'!E191,"")</f>
        <v>0</v>
      </c>
      <c r="F191" s="44" t="str">
        <f>IFERROR(IF(D191="","",D191*IFERROR(INDEX('⚙️ Parámetros'!$B$23:$B$28,MATCH(C191,'⚙️ Parámetros'!$A$23:$A$28,0)),0)),"")</f>
        <v/>
      </c>
      <c r="G191" s="45" t="str">
        <f>IFERROR(IF(F191="","",F191*IFERROR(INDEX('⚙️ Parámetros'!$E$23:$E$28,MATCH(C191,'⚙️ Parámetros'!$A$23:$A$28,0)),0)),"")</f>
        <v/>
      </c>
      <c r="H191" s="46" t="str">
        <f>IFERROR(IF(D191="","",IFERROR('📋 Registro Paradas'!M191,0)*'⚙️ Parámetros'!$B$32*D191),"")</f>
        <v/>
      </c>
      <c r="I191" s="46" t="str">
        <f>IFERROR(IF(D191="","",MIN(D191,4)*'⚙️ Parámetros'!$B$34+IF('📋 Registro Paradas'!N191="Sí",MIN(D191,8)*'⚙️ Parámetros'!$B$36,0)),"")</f>
        <v/>
      </c>
      <c r="J191" s="47" t="str">
        <f>IFERROR(IF(D191="","",D191*50*('⚙️ Parámetros'!$B$40-1)),"")</f>
        <v/>
      </c>
      <c r="K191" s="48" t="str">
        <f t="shared" si="2"/>
        <v/>
      </c>
      <c r="L191" s="46" t="str">
        <f>IFERROR(IF(D191="","",IF('📋 Registro Paradas'!O191="Sí",F191*'⚙️ Parámetros'!$B$43*IFERROR(INDEX('⚙️ Parámetros'!$E$23:$E$28,MATCH(C191,'⚙️ Parámetros'!$A$23:$A$28,0)),0),0)),"")</f>
        <v/>
      </c>
      <c r="M191" s="46" t="str">
        <f>IFERROR(IF(D191="","",IF(OR('📋 Registro Paradas'!P191="Sí",'📋 Registro Paradas'!P191="Sí — solo reproceso"),1*'⚙️ Parámetros'!$B$32*IFERROR('📋 Registro Paradas'!M191,1),0)),"")</f>
        <v/>
      </c>
      <c r="N191" s="45" t="str">
        <f>IFERROR(IF(D191="","",IF('📋 Registro Paradas'!N191="Sí",I191*('⚙️ Parámetros'!$B$41-1),0)),"")</f>
        <v/>
      </c>
      <c r="O191" s="49" t="str">
        <f>IFERROR(IF(D191="","",SUM(G191:H191,I191,K191,L191:N191)*'⚙️ Parámetros'!$B$44),"")</f>
        <v/>
      </c>
    </row>
    <row r="192" spans="1:15" x14ac:dyDescent="0.25">
      <c r="A192" s="40" t="str">
        <f>IFERROR('📋 Registro Paradas'!A192,"")</f>
        <v/>
      </c>
      <c r="B192" s="41">
        <f>IFERROR('📋 Registro Paradas'!B192,"")</f>
        <v>0</v>
      </c>
      <c r="C192" s="42">
        <f>IFERROR('📋 Registro Paradas'!C192,"")</f>
        <v>0</v>
      </c>
      <c r="D192" s="43" t="str">
        <f>IFERROR('📋 Registro Paradas'!I192,"")</f>
        <v/>
      </c>
      <c r="E192" s="42">
        <f>IFERROR('📋 Registro Paradas'!E192,"")</f>
        <v>0</v>
      </c>
      <c r="F192" s="44" t="str">
        <f>IFERROR(IF(D192="","",D192*IFERROR(INDEX('⚙️ Parámetros'!$B$23:$B$28,MATCH(C192,'⚙️ Parámetros'!$A$23:$A$28,0)),0)),"")</f>
        <v/>
      </c>
      <c r="G192" s="45" t="str">
        <f>IFERROR(IF(F192="","",F192*IFERROR(INDEX('⚙️ Parámetros'!$E$23:$E$28,MATCH(C192,'⚙️ Parámetros'!$A$23:$A$28,0)),0)),"")</f>
        <v/>
      </c>
      <c r="H192" s="46" t="str">
        <f>IFERROR(IF(D192="","",IFERROR('📋 Registro Paradas'!M192,0)*'⚙️ Parámetros'!$B$32*D192),"")</f>
        <v/>
      </c>
      <c r="I192" s="46" t="str">
        <f>IFERROR(IF(D192="","",MIN(D192,4)*'⚙️ Parámetros'!$B$34+IF('📋 Registro Paradas'!N192="Sí",MIN(D192,8)*'⚙️ Parámetros'!$B$36,0)),"")</f>
        <v/>
      </c>
      <c r="J192" s="47" t="str">
        <f>IFERROR(IF(D192="","",D192*50*('⚙️ Parámetros'!$B$40-1)),"")</f>
        <v/>
      </c>
      <c r="K192" s="48" t="str">
        <f t="shared" si="2"/>
        <v/>
      </c>
      <c r="L192" s="46" t="str">
        <f>IFERROR(IF(D192="","",IF('📋 Registro Paradas'!O192="Sí",F192*'⚙️ Parámetros'!$B$43*IFERROR(INDEX('⚙️ Parámetros'!$E$23:$E$28,MATCH(C192,'⚙️ Parámetros'!$A$23:$A$28,0)),0),0)),"")</f>
        <v/>
      </c>
      <c r="M192" s="46" t="str">
        <f>IFERROR(IF(D192="","",IF(OR('📋 Registro Paradas'!P192="Sí",'📋 Registro Paradas'!P192="Sí — solo reproceso"),1*'⚙️ Parámetros'!$B$32*IFERROR('📋 Registro Paradas'!M192,1),0)),"")</f>
        <v/>
      </c>
      <c r="N192" s="45" t="str">
        <f>IFERROR(IF(D192="","",IF('📋 Registro Paradas'!N192="Sí",I192*('⚙️ Parámetros'!$B$41-1),0)),"")</f>
        <v/>
      </c>
      <c r="O192" s="49" t="str">
        <f>IFERROR(IF(D192="","",SUM(G192:H192,I192,K192,L192:N192)*'⚙️ Parámetros'!$B$44),"")</f>
        <v/>
      </c>
    </row>
    <row r="193" spans="1:15" x14ac:dyDescent="0.25">
      <c r="A193" s="40" t="str">
        <f>IFERROR('📋 Registro Paradas'!A193,"")</f>
        <v/>
      </c>
      <c r="B193" s="41">
        <f>IFERROR('📋 Registro Paradas'!B193,"")</f>
        <v>0</v>
      </c>
      <c r="C193" s="42">
        <f>IFERROR('📋 Registro Paradas'!C193,"")</f>
        <v>0</v>
      </c>
      <c r="D193" s="43" t="str">
        <f>IFERROR('📋 Registro Paradas'!I193,"")</f>
        <v/>
      </c>
      <c r="E193" s="42">
        <f>IFERROR('📋 Registro Paradas'!E193,"")</f>
        <v>0</v>
      </c>
      <c r="F193" s="44" t="str">
        <f>IFERROR(IF(D193="","",D193*IFERROR(INDEX('⚙️ Parámetros'!$B$23:$B$28,MATCH(C193,'⚙️ Parámetros'!$A$23:$A$28,0)),0)),"")</f>
        <v/>
      </c>
      <c r="G193" s="45" t="str">
        <f>IFERROR(IF(F193="","",F193*IFERROR(INDEX('⚙️ Parámetros'!$E$23:$E$28,MATCH(C193,'⚙️ Parámetros'!$A$23:$A$28,0)),0)),"")</f>
        <v/>
      </c>
      <c r="H193" s="46" t="str">
        <f>IFERROR(IF(D193="","",IFERROR('📋 Registro Paradas'!M193,0)*'⚙️ Parámetros'!$B$32*D193),"")</f>
        <v/>
      </c>
      <c r="I193" s="46" t="str">
        <f>IFERROR(IF(D193="","",MIN(D193,4)*'⚙️ Parámetros'!$B$34+IF('📋 Registro Paradas'!N193="Sí",MIN(D193,8)*'⚙️ Parámetros'!$B$36,0)),"")</f>
        <v/>
      </c>
      <c r="J193" s="47" t="str">
        <f>IFERROR(IF(D193="","",D193*50*('⚙️ Parámetros'!$B$40-1)),"")</f>
        <v/>
      </c>
      <c r="K193" s="48" t="str">
        <f t="shared" si="2"/>
        <v/>
      </c>
      <c r="L193" s="46" t="str">
        <f>IFERROR(IF(D193="","",IF('📋 Registro Paradas'!O193="Sí",F193*'⚙️ Parámetros'!$B$43*IFERROR(INDEX('⚙️ Parámetros'!$E$23:$E$28,MATCH(C193,'⚙️ Parámetros'!$A$23:$A$28,0)),0),0)),"")</f>
        <v/>
      </c>
      <c r="M193" s="46" t="str">
        <f>IFERROR(IF(D193="","",IF(OR('📋 Registro Paradas'!P193="Sí",'📋 Registro Paradas'!P193="Sí — solo reproceso"),1*'⚙️ Parámetros'!$B$32*IFERROR('📋 Registro Paradas'!M193,1),0)),"")</f>
        <v/>
      </c>
      <c r="N193" s="45" t="str">
        <f>IFERROR(IF(D193="","",IF('📋 Registro Paradas'!N193="Sí",I193*('⚙️ Parámetros'!$B$41-1),0)),"")</f>
        <v/>
      </c>
      <c r="O193" s="49" t="str">
        <f>IFERROR(IF(D193="","",SUM(G193:H193,I193,K193,L193:N193)*'⚙️ Parámetros'!$B$44),"")</f>
        <v/>
      </c>
    </row>
    <row r="194" spans="1:15" x14ac:dyDescent="0.25">
      <c r="A194" s="40" t="str">
        <f>IFERROR('📋 Registro Paradas'!A194,"")</f>
        <v/>
      </c>
      <c r="B194" s="41">
        <f>IFERROR('📋 Registro Paradas'!B194,"")</f>
        <v>0</v>
      </c>
      <c r="C194" s="42">
        <f>IFERROR('📋 Registro Paradas'!C194,"")</f>
        <v>0</v>
      </c>
      <c r="D194" s="43" t="str">
        <f>IFERROR('📋 Registro Paradas'!I194,"")</f>
        <v/>
      </c>
      <c r="E194" s="42">
        <f>IFERROR('📋 Registro Paradas'!E194,"")</f>
        <v>0</v>
      </c>
      <c r="F194" s="44" t="str">
        <f>IFERROR(IF(D194="","",D194*IFERROR(INDEX('⚙️ Parámetros'!$B$23:$B$28,MATCH(C194,'⚙️ Parámetros'!$A$23:$A$28,0)),0)),"")</f>
        <v/>
      </c>
      <c r="G194" s="45" t="str">
        <f>IFERROR(IF(F194="","",F194*IFERROR(INDEX('⚙️ Parámetros'!$E$23:$E$28,MATCH(C194,'⚙️ Parámetros'!$A$23:$A$28,0)),0)),"")</f>
        <v/>
      </c>
      <c r="H194" s="46" t="str">
        <f>IFERROR(IF(D194="","",IFERROR('📋 Registro Paradas'!M194,0)*'⚙️ Parámetros'!$B$32*D194),"")</f>
        <v/>
      </c>
      <c r="I194" s="46" t="str">
        <f>IFERROR(IF(D194="","",MIN(D194,4)*'⚙️ Parámetros'!$B$34+IF('📋 Registro Paradas'!N194="Sí",MIN(D194,8)*'⚙️ Parámetros'!$B$36,0)),"")</f>
        <v/>
      </c>
      <c r="J194" s="47" t="str">
        <f>IFERROR(IF(D194="","",D194*50*('⚙️ Parámetros'!$B$40-1)),"")</f>
        <v/>
      </c>
      <c r="K194" s="48" t="str">
        <f t="shared" si="2"/>
        <v/>
      </c>
      <c r="L194" s="46" t="str">
        <f>IFERROR(IF(D194="","",IF('📋 Registro Paradas'!O194="Sí",F194*'⚙️ Parámetros'!$B$43*IFERROR(INDEX('⚙️ Parámetros'!$E$23:$E$28,MATCH(C194,'⚙️ Parámetros'!$A$23:$A$28,0)),0),0)),"")</f>
        <v/>
      </c>
      <c r="M194" s="46" t="str">
        <f>IFERROR(IF(D194="","",IF(OR('📋 Registro Paradas'!P194="Sí",'📋 Registro Paradas'!P194="Sí — solo reproceso"),1*'⚙️ Parámetros'!$B$32*IFERROR('📋 Registro Paradas'!M194,1),0)),"")</f>
        <v/>
      </c>
      <c r="N194" s="45" t="str">
        <f>IFERROR(IF(D194="","",IF('📋 Registro Paradas'!N194="Sí",I194*('⚙️ Parámetros'!$B$41-1),0)),"")</f>
        <v/>
      </c>
      <c r="O194" s="49" t="str">
        <f>IFERROR(IF(D194="","",SUM(G194:H194,I194,K194,L194:N194)*'⚙️ Parámetros'!$B$44),"")</f>
        <v/>
      </c>
    </row>
    <row r="195" spans="1:15" x14ac:dyDescent="0.25">
      <c r="A195" s="40" t="str">
        <f>IFERROR('📋 Registro Paradas'!A195,"")</f>
        <v/>
      </c>
      <c r="B195" s="41">
        <f>IFERROR('📋 Registro Paradas'!B195,"")</f>
        <v>0</v>
      </c>
      <c r="C195" s="42">
        <f>IFERROR('📋 Registro Paradas'!C195,"")</f>
        <v>0</v>
      </c>
      <c r="D195" s="43" t="str">
        <f>IFERROR('📋 Registro Paradas'!I195,"")</f>
        <v/>
      </c>
      <c r="E195" s="42">
        <f>IFERROR('📋 Registro Paradas'!E195,"")</f>
        <v>0</v>
      </c>
      <c r="F195" s="44" t="str">
        <f>IFERROR(IF(D195="","",D195*IFERROR(INDEX('⚙️ Parámetros'!$B$23:$B$28,MATCH(C195,'⚙️ Parámetros'!$A$23:$A$28,0)),0)),"")</f>
        <v/>
      </c>
      <c r="G195" s="45" t="str">
        <f>IFERROR(IF(F195="","",F195*IFERROR(INDEX('⚙️ Parámetros'!$E$23:$E$28,MATCH(C195,'⚙️ Parámetros'!$A$23:$A$28,0)),0)),"")</f>
        <v/>
      </c>
      <c r="H195" s="46" t="str">
        <f>IFERROR(IF(D195="","",IFERROR('📋 Registro Paradas'!M195,0)*'⚙️ Parámetros'!$B$32*D195),"")</f>
        <v/>
      </c>
      <c r="I195" s="46" t="str">
        <f>IFERROR(IF(D195="","",MIN(D195,4)*'⚙️ Parámetros'!$B$34+IF('📋 Registro Paradas'!N195="Sí",MIN(D195,8)*'⚙️ Parámetros'!$B$36,0)),"")</f>
        <v/>
      </c>
      <c r="J195" s="47" t="str">
        <f>IFERROR(IF(D195="","",D195*50*('⚙️ Parámetros'!$B$40-1)),"")</f>
        <v/>
      </c>
      <c r="K195" s="48" t="str">
        <f t="shared" si="2"/>
        <v/>
      </c>
      <c r="L195" s="46" t="str">
        <f>IFERROR(IF(D195="","",IF('📋 Registro Paradas'!O195="Sí",F195*'⚙️ Parámetros'!$B$43*IFERROR(INDEX('⚙️ Parámetros'!$E$23:$E$28,MATCH(C195,'⚙️ Parámetros'!$A$23:$A$28,0)),0),0)),"")</f>
        <v/>
      </c>
      <c r="M195" s="46" t="str">
        <f>IFERROR(IF(D195="","",IF(OR('📋 Registro Paradas'!P195="Sí",'📋 Registro Paradas'!P195="Sí — solo reproceso"),1*'⚙️ Parámetros'!$B$32*IFERROR('📋 Registro Paradas'!M195,1),0)),"")</f>
        <v/>
      </c>
      <c r="N195" s="45" t="str">
        <f>IFERROR(IF(D195="","",IF('📋 Registro Paradas'!N195="Sí",I195*('⚙️ Parámetros'!$B$41-1),0)),"")</f>
        <v/>
      </c>
      <c r="O195" s="49" t="str">
        <f>IFERROR(IF(D195="","",SUM(G195:H195,I195,K195,L195:N195)*'⚙️ Parámetros'!$B$44),"")</f>
        <v/>
      </c>
    </row>
    <row r="196" spans="1:15" x14ac:dyDescent="0.25">
      <c r="A196" s="40" t="str">
        <f>IFERROR('📋 Registro Paradas'!A196,"")</f>
        <v/>
      </c>
      <c r="B196" s="41">
        <f>IFERROR('📋 Registro Paradas'!B196,"")</f>
        <v>0</v>
      </c>
      <c r="C196" s="42">
        <f>IFERROR('📋 Registro Paradas'!C196,"")</f>
        <v>0</v>
      </c>
      <c r="D196" s="43" t="str">
        <f>IFERROR('📋 Registro Paradas'!I196,"")</f>
        <v/>
      </c>
      <c r="E196" s="42">
        <f>IFERROR('📋 Registro Paradas'!E196,"")</f>
        <v>0</v>
      </c>
      <c r="F196" s="44" t="str">
        <f>IFERROR(IF(D196="","",D196*IFERROR(INDEX('⚙️ Parámetros'!$B$23:$B$28,MATCH(C196,'⚙️ Parámetros'!$A$23:$A$28,0)),0)),"")</f>
        <v/>
      </c>
      <c r="G196" s="45" t="str">
        <f>IFERROR(IF(F196="","",F196*IFERROR(INDEX('⚙️ Parámetros'!$E$23:$E$28,MATCH(C196,'⚙️ Parámetros'!$A$23:$A$28,0)),0)),"")</f>
        <v/>
      </c>
      <c r="H196" s="46" t="str">
        <f>IFERROR(IF(D196="","",IFERROR('📋 Registro Paradas'!M196,0)*'⚙️ Parámetros'!$B$32*D196),"")</f>
        <v/>
      </c>
      <c r="I196" s="46" t="str">
        <f>IFERROR(IF(D196="","",MIN(D196,4)*'⚙️ Parámetros'!$B$34+IF('📋 Registro Paradas'!N196="Sí",MIN(D196,8)*'⚙️ Parámetros'!$B$36,0)),"")</f>
        <v/>
      </c>
      <c r="J196" s="47" t="str">
        <f>IFERROR(IF(D196="","",D196*50*('⚙️ Parámetros'!$B$40-1)),"")</f>
        <v/>
      </c>
      <c r="K196" s="48" t="str">
        <f t="shared" si="2"/>
        <v/>
      </c>
      <c r="L196" s="46" t="str">
        <f>IFERROR(IF(D196="","",IF('📋 Registro Paradas'!O196="Sí",F196*'⚙️ Parámetros'!$B$43*IFERROR(INDEX('⚙️ Parámetros'!$E$23:$E$28,MATCH(C196,'⚙️ Parámetros'!$A$23:$A$28,0)),0),0)),"")</f>
        <v/>
      </c>
      <c r="M196" s="46" t="str">
        <f>IFERROR(IF(D196="","",IF(OR('📋 Registro Paradas'!P196="Sí",'📋 Registro Paradas'!P196="Sí — solo reproceso"),1*'⚙️ Parámetros'!$B$32*IFERROR('📋 Registro Paradas'!M196,1),0)),"")</f>
        <v/>
      </c>
      <c r="N196" s="45" t="str">
        <f>IFERROR(IF(D196="","",IF('📋 Registro Paradas'!N196="Sí",I196*('⚙️ Parámetros'!$B$41-1),0)),"")</f>
        <v/>
      </c>
      <c r="O196" s="49" t="str">
        <f>IFERROR(IF(D196="","",SUM(G196:H196,I196,K196,L196:N196)*'⚙️ Parámetros'!$B$44),"")</f>
        <v/>
      </c>
    </row>
    <row r="197" spans="1:15" x14ac:dyDescent="0.25">
      <c r="A197" s="40" t="str">
        <f>IFERROR('📋 Registro Paradas'!A197,"")</f>
        <v/>
      </c>
      <c r="B197" s="41">
        <f>IFERROR('📋 Registro Paradas'!B197,"")</f>
        <v>0</v>
      </c>
      <c r="C197" s="42">
        <f>IFERROR('📋 Registro Paradas'!C197,"")</f>
        <v>0</v>
      </c>
      <c r="D197" s="43" t="str">
        <f>IFERROR('📋 Registro Paradas'!I197,"")</f>
        <v/>
      </c>
      <c r="E197" s="42">
        <f>IFERROR('📋 Registro Paradas'!E197,"")</f>
        <v>0</v>
      </c>
      <c r="F197" s="44" t="str">
        <f>IFERROR(IF(D197="","",D197*IFERROR(INDEX('⚙️ Parámetros'!$B$23:$B$28,MATCH(C197,'⚙️ Parámetros'!$A$23:$A$28,0)),0)),"")</f>
        <v/>
      </c>
      <c r="G197" s="45" t="str">
        <f>IFERROR(IF(F197="","",F197*IFERROR(INDEX('⚙️ Parámetros'!$E$23:$E$28,MATCH(C197,'⚙️ Parámetros'!$A$23:$A$28,0)),0)),"")</f>
        <v/>
      </c>
      <c r="H197" s="46" t="str">
        <f>IFERROR(IF(D197="","",IFERROR('📋 Registro Paradas'!M197,0)*'⚙️ Parámetros'!$B$32*D197),"")</f>
        <v/>
      </c>
      <c r="I197" s="46" t="str">
        <f>IFERROR(IF(D197="","",MIN(D197,4)*'⚙️ Parámetros'!$B$34+IF('📋 Registro Paradas'!N197="Sí",MIN(D197,8)*'⚙️ Parámetros'!$B$36,0)),"")</f>
        <v/>
      </c>
      <c r="J197" s="47" t="str">
        <f>IFERROR(IF(D197="","",D197*50*('⚙️ Parámetros'!$B$40-1)),"")</f>
        <v/>
      </c>
      <c r="K197" s="48" t="str">
        <f t="shared" ref="K197:K260" si="3">IFERROR(IF(J197="","",J197*0.14),"")</f>
        <v/>
      </c>
      <c r="L197" s="46" t="str">
        <f>IFERROR(IF(D197="","",IF('📋 Registro Paradas'!O197="Sí",F197*'⚙️ Parámetros'!$B$43*IFERROR(INDEX('⚙️ Parámetros'!$E$23:$E$28,MATCH(C197,'⚙️ Parámetros'!$A$23:$A$28,0)),0),0)),"")</f>
        <v/>
      </c>
      <c r="M197" s="46" t="str">
        <f>IFERROR(IF(D197="","",IF(OR('📋 Registro Paradas'!P197="Sí",'📋 Registro Paradas'!P197="Sí — solo reproceso"),1*'⚙️ Parámetros'!$B$32*IFERROR('📋 Registro Paradas'!M197,1),0)),"")</f>
        <v/>
      </c>
      <c r="N197" s="45" t="str">
        <f>IFERROR(IF(D197="","",IF('📋 Registro Paradas'!N197="Sí",I197*('⚙️ Parámetros'!$B$41-1),0)),"")</f>
        <v/>
      </c>
      <c r="O197" s="49" t="str">
        <f>IFERROR(IF(D197="","",SUM(G197:H197,I197,K197,L197:N197)*'⚙️ Parámetros'!$B$44),"")</f>
        <v/>
      </c>
    </row>
    <row r="198" spans="1:15" x14ac:dyDescent="0.25">
      <c r="A198" s="40" t="str">
        <f>IFERROR('📋 Registro Paradas'!A198,"")</f>
        <v/>
      </c>
      <c r="B198" s="41">
        <f>IFERROR('📋 Registro Paradas'!B198,"")</f>
        <v>0</v>
      </c>
      <c r="C198" s="42">
        <f>IFERROR('📋 Registro Paradas'!C198,"")</f>
        <v>0</v>
      </c>
      <c r="D198" s="43" t="str">
        <f>IFERROR('📋 Registro Paradas'!I198,"")</f>
        <v/>
      </c>
      <c r="E198" s="42">
        <f>IFERROR('📋 Registro Paradas'!E198,"")</f>
        <v>0</v>
      </c>
      <c r="F198" s="44" t="str">
        <f>IFERROR(IF(D198="","",D198*IFERROR(INDEX('⚙️ Parámetros'!$B$23:$B$28,MATCH(C198,'⚙️ Parámetros'!$A$23:$A$28,0)),0)),"")</f>
        <v/>
      </c>
      <c r="G198" s="45" t="str">
        <f>IFERROR(IF(F198="","",F198*IFERROR(INDEX('⚙️ Parámetros'!$E$23:$E$28,MATCH(C198,'⚙️ Parámetros'!$A$23:$A$28,0)),0)),"")</f>
        <v/>
      </c>
      <c r="H198" s="46" t="str">
        <f>IFERROR(IF(D198="","",IFERROR('📋 Registro Paradas'!M198,0)*'⚙️ Parámetros'!$B$32*D198),"")</f>
        <v/>
      </c>
      <c r="I198" s="46" t="str">
        <f>IFERROR(IF(D198="","",MIN(D198,4)*'⚙️ Parámetros'!$B$34+IF('📋 Registro Paradas'!N198="Sí",MIN(D198,8)*'⚙️ Parámetros'!$B$36,0)),"")</f>
        <v/>
      </c>
      <c r="J198" s="47" t="str">
        <f>IFERROR(IF(D198="","",D198*50*('⚙️ Parámetros'!$B$40-1)),"")</f>
        <v/>
      </c>
      <c r="K198" s="48" t="str">
        <f t="shared" si="3"/>
        <v/>
      </c>
      <c r="L198" s="46" t="str">
        <f>IFERROR(IF(D198="","",IF('📋 Registro Paradas'!O198="Sí",F198*'⚙️ Parámetros'!$B$43*IFERROR(INDEX('⚙️ Parámetros'!$E$23:$E$28,MATCH(C198,'⚙️ Parámetros'!$A$23:$A$28,0)),0),0)),"")</f>
        <v/>
      </c>
      <c r="M198" s="46" t="str">
        <f>IFERROR(IF(D198="","",IF(OR('📋 Registro Paradas'!P198="Sí",'📋 Registro Paradas'!P198="Sí — solo reproceso"),1*'⚙️ Parámetros'!$B$32*IFERROR('📋 Registro Paradas'!M198,1),0)),"")</f>
        <v/>
      </c>
      <c r="N198" s="45" t="str">
        <f>IFERROR(IF(D198="","",IF('📋 Registro Paradas'!N198="Sí",I198*('⚙️ Parámetros'!$B$41-1),0)),"")</f>
        <v/>
      </c>
      <c r="O198" s="49" t="str">
        <f>IFERROR(IF(D198="","",SUM(G198:H198,I198,K198,L198:N198)*'⚙️ Parámetros'!$B$44),"")</f>
        <v/>
      </c>
    </row>
    <row r="199" spans="1:15" x14ac:dyDescent="0.25">
      <c r="A199" s="40" t="str">
        <f>IFERROR('📋 Registro Paradas'!A199,"")</f>
        <v/>
      </c>
      <c r="B199" s="41">
        <f>IFERROR('📋 Registro Paradas'!B199,"")</f>
        <v>0</v>
      </c>
      <c r="C199" s="42">
        <f>IFERROR('📋 Registro Paradas'!C199,"")</f>
        <v>0</v>
      </c>
      <c r="D199" s="43" t="str">
        <f>IFERROR('📋 Registro Paradas'!I199,"")</f>
        <v/>
      </c>
      <c r="E199" s="42">
        <f>IFERROR('📋 Registro Paradas'!E199,"")</f>
        <v>0</v>
      </c>
      <c r="F199" s="44" t="str">
        <f>IFERROR(IF(D199="","",D199*IFERROR(INDEX('⚙️ Parámetros'!$B$23:$B$28,MATCH(C199,'⚙️ Parámetros'!$A$23:$A$28,0)),0)),"")</f>
        <v/>
      </c>
      <c r="G199" s="45" t="str">
        <f>IFERROR(IF(F199="","",F199*IFERROR(INDEX('⚙️ Parámetros'!$E$23:$E$28,MATCH(C199,'⚙️ Parámetros'!$A$23:$A$28,0)),0)),"")</f>
        <v/>
      </c>
      <c r="H199" s="46" t="str">
        <f>IFERROR(IF(D199="","",IFERROR('📋 Registro Paradas'!M199,0)*'⚙️ Parámetros'!$B$32*D199),"")</f>
        <v/>
      </c>
      <c r="I199" s="46" t="str">
        <f>IFERROR(IF(D199="","",MIN(D199,4)*'⚙️ Parámetros'!$B$34+IF('📋 Registro Paradas'!N199="Sí",MIN(D199,8)*'⚙️ Parámetros'!$B$36,0)),"")</f>
        <v/>
      </c>
      <c r="J199" s="47" t="str">
        <f>IFERROR(IF(D199="","",D199*50*('⚙️ Parámetros'!$B$40-1)),"")</f>
        <v/>
      </c>
      <c r="K199" s="48" t="str">
        <f t="shared" si="3"/>
        <v/>
      </c>
      <c r="L199" s="46" t="str">
        <f>IFERROR(IF(D199="","",IF('📋 Registro Paradas'!O199="Sí",F199*'⚙️ Parámetros'!$B$43*IFERROR(INDEX('⚙️ Parámetros'!$E$23:$E$28,MATCH(C199,'⚙️ Parámetros'!$A$23:$A$28,0)),0),0)),"")</f>
        <v/>
      </c>
      <c r="M199" s="46" t="str">
        <f>IFERROR(IF(D199="","",IF(OR('📋 Registro Paradas'!P199="Sí",'📋 Registro Paradas'!P199="Sí — solo reproceso"),1*'⚙️ Parámetros'!$B$32*IFERROR('📋 Registro Paradas'!M199,1),0)),"")</f>
        <v/>
      </c>
      <c r="N199" s="45" t="str">
        <f>IFERROR(IF(D199="","",IF('📋 Registro Paradas'!N199="Sí",I199*('⚙️ Parámetros'!$B$41-1),0)),"")</f>
        <v/>
      </c>
      <c r="O199" s="49" t="str">
        <f>IFERROR(IF(D199="","",SUM(G199:H199,I199,K199,L199:N199)*'⚙️ Parámetros'!$B$44),"")</f>
        <v/>
      </c>
    </row>
    <row r="200" spans="1:15" x14ac:dyDescent="0.25">
      <c r="A200" s="40" t="str">
        <f>IFERROR('📋 Registro Paradas'!A200,"")</f>
        <v/>
      </c>
      <c r="B200" s="41">
        <f>IFERROR('📋 Registro Paradas'!B200,"")</f>
        <v>0</v>
      </c>
      <c r="C200" s="42">
        <f>IFERROR('📋 Registro Paradas'!C200,"")</f>
        <v>0</v>
      </c>
      <c r="D200" s="43" t="str">
        <f>IFERROR('📋 Registro Paradas'!I200,"")</f>
        <v/>
      </c>
      <c r="E200" s="42">
        <f>IFERROR('📋 Registro Paradas'!E200,"")</f>
        <v>0</v>
      </c>
      <c r="F200" s="44" t="str">
        <f>IFERROR(IF(D200="","",D200*IFERROR(INDEX('⚙️ Parámetros'!$B$23:$B$28,MATCH(C200,'⚙️ Parámetros'!$A$23:$A$28,0)),0)),"")</f>
        <v/>
      </c>
      <c r="G200" s="45" t="str">
        <f>IFERROR(IF(F200="","",F200*IFERROR(INDEX('⚙️ Parámetros'!$E$23:$E$28,MATCH(C200,'⚙️ Parámetros'!$A$23:$A$28,0)),0)),"")</f>
        <v/>
      </c>
      <c r="H200" s="46" t="str">
        <f>IFERROR(IF(D200="","",IFERROR('📋 Registro Paradas'!M200,0)*'⚙️ Parámetros'!$B$32*D200),"")</f>
        <v/>
      </c>
      <c r="I200" s="46" t="str">
        <f>IFERROR(IF(D200="","",MIN(D200,4)*'⚙️ Parámetros'!$B$34+IF('📋 Registro Paradas'!N200="Sí",MIN(D200,8)*'⚙️ Parámetros'!$B$36,0)),"")</f>
        <v/>
      </c>
      <c r="J200" s="47" t="str">
        <f>IFERROR(IF(D200="","",D200*50*('⚙️ Parámetros'!$B$40-1)),"")</f>
        <v/>
      </c>
      <c r="K200" s="48" t="str">
        <f t="shared" si="3"/>
        <v/>
      </c>
      <c r="L200" s="46" t="str">
        <f>IFERROR(IF(D200="","",IF('📋 Registro Paradas'!O200="Sí",F200*'⚙️ Parámetros'!$B$43*IFERROR(INDEX('⚙️ Parámetros'!$E$23:$E$28,MATCH(C200,'⚙️ Parámetros'!$A$23:$A$28,0)),0),0)),"")</f>
        <v/>
      </c>
      <c r="M200" s="46" t="str">
        <f>IFERROR(IF(D200="","",IF(OR('📋 Registro Paradas'!P200="Sí",'📋 Registro Paradas'!P200="Sí — solo reproceso"),1*'⚙️ Parámetros'!$B$32*IFERROR('📋 Registro Paradas'!M200,1),0)),"")</f>
        <v/>
      </c>
      <c r="N200" s="45" t="str">
        <f>IFERROR(IF(D200="","",IF('📋 Registro Paradas'!N200="Sí",I200*('⚙️ Parámetros'!$B$41-1),0)),"")</f>
        <v/>
      </c>
      <c r="O200" s="49" t="str">
        <f>IFERROR(IF(D200="","",SUM(G200:H200,I200,K200,L200:N200)*'⚙️ Parámetros'!$B$44),"")</f>
        <v/>
      </c>
    </row>
    <row r="201" spans="1:15" x14ac:dyDescent="0.25">
      <c r="A201" s="40" t="str">
        <f>IFERROR('📋 Registro Paradas'!A201,"")</f>
        <v/>
      </c>
      <c r="B201" s="41">
        <f>IFERROR('📋 Registro Paradas'!B201,"")</f>
        <v>0</v>
      </c>
      <c r="C201" s="42">
        <f>IFERROR('📋 Registro Paradas'!C201,"")</f>
        <v>0</v>
      </c>
      <c r="D201" s="43" t="str">
        <f>IFERROR('📋 Registro Paradas'!I201,"")</f>
        <v/>
      </c>
      <c r="E201" s="42">
        <f>IFERROR('📋 Registro Paradas'!E201,"")</f>
        <v>0</v>
      </c>
      <c r="F201" s="44" t="str">
        <f>IFERROR(IF(D201="","",D201*IFERROR(INDEX('⚙️ Parámetros'!$B$23:$B$28,MATCH(C201,'⚙️ Parámetros'!$A$23:$A$28,0)),0)),"")</f>
        <v/>
      </c>
      <c r="G201" s="45" t="str">
        <f>IFERROR(IF(F201="","",F201*IFERROR(INDEX('⚙️ Parámetros'!$E$23:$E$28,MATCH(C201,'⚙️ Parámetros'!$A$23:$A$28,0)),0)),"")</f>
        <v/>
      </c>
      <c r="H201" s="46" t="str">
        <f>IFERROR(IF(D201="","",IFERROR('📋 Registro Paradas'!M201,0)*'⚙️ Parámetros'!$B$32*D201),"")</f>
        <v/>
      </c>
      <c r="I201" s="46" t="str">
        <f>IFERROR(IF(D201="","",MIN(D201,4)*'⚙️ Parámetros'!$B$34+IF('📋 Registro Paradas'!N201="Sí",MIN(D201,8)*'⚙️ Parámetros'!$B$36,0)),"")</f>
        <v/>
      </c>
      <c r="J201" s="47" t="str">
        <f>IFERROR(IF(D201="","",D201*50*('⚙️ Parámetros'!$B$40-1)),"")</f>
        <v/>
      </c>
      <c r="K201" s="48" t="str">
        <f t="shared" si="3"/>
        <v/>
      </c>
      <c r="L201" s="46" t="str">
        <f>IFERROR(IF(D201="","",IF('📋 Registro Paradas'!O201="Sí",F201*'⚙️ Parámetros'!$B$43*IFERROR(INDEX('⚙️ Parámetros'!$E$23:$E$28,MATCH(C201,'⚙️ Parámetros'!$A$23:$A$28,0)),0),0)),"")</f>
        <v/>
      </c>
      <c r="M201" s="46" t="str">
        <f>IFERROR(IF(D201="","",IF(OR('📋 Registro Paradas'!P201="Sí",'📋 Registro Paradas'!P201="Sí — solo reproceso"),1*'⚙️ Parámetros'!$B$32*IFERROR('📋 Registro Paradas'!M201,1),0)),"")</f>
        <v/>
      </c>
      <c r="N201" s="45" t="str">
        <f>IFERROR(IF(D201="","",IF('📋 Registro Paradas'!N201="Sí",I201*('⚙️ Parámetros'!$B$41-1),0)),"")</f>
        <v/>
      </c>
      <c r="O201" s="49" t="str">
        <f>IFERROR(IF(D201="","",SUM(G201:H201,I201,K201,L201:N201)*'⚙️ Parámetros'!$B$44),"")</f>
        <v/>
      </c>
    </row>
    <row r="202" spans="1:15" x14ac:dyDescent="0.25">
      <c r="A202" s="40" t="str">
        <f>IFERROR('📋 Registro Paradas'!A202,"")</f>
        <v/>
      </c>
      <c r="B202" s="41">
        <f>IFERROR('📋 Registro Paradas'!B202,"")</f>
        <v>0</v>
      </c>
      <c r="C202" s="42">
        <f>IFERROR('📋 Registro Paradas'!C202,"")</f>
        <v>0</v>
      </c>
      <c r="D202" s="43" t="str">
        <f>IFERROR('📋 Registro Paradas'!I202,"")</f>
        <v/>
      </c>
      <c r="E202" s="42">
        <f>IFERROR('📋 Registro Paradas'!E202,"")</f>
        <v>0</v>
      </c>
      <c r="F202" s="44" t="str">
        <f>IFERROR(IF(D202="","",D202*IFERROR(INDEX('⚙️ Parámetros'!$B$23:$B$28,MATCH(C202,'⚙️ Parámetros'!$A$23:$A$28,0)),0)),"")</f>
        <v/>
      </c>
      <c r="G202" s="45" t="str">
        <f>IFERROR(IF(F202="","",F202*IFERROR(INDEX('⚙️ Parámetros'!$E$23:$E$28,MATCH(C202,'⚙️ Parámetros'!$A$23:$A$28,0)),0)),"")</f>
        <v/>
      </c>
      <c r="H202" s="46" t="str">
        <f>IFERROR(IF(D202="","",IFERROR('📋 Registro Paradas'!M202,0)*'⚙️ Parámetros'!$B$32*D202),"")</f>
        <v/>
      </c>
      <c r="I202" s="46" t="str">
        <f>IFERROR(IF(D202="","",MIN(D202,4)*'⚙️ Parámetros'!$B$34+IF('📋 Registro Paradas'!N202="Sí",MIN(D202,8)*'⚙️ Parámetros'!$B$36,0)),"")</f>
        <v/>
      </c>
      <c r="J202" s="47" t="str">
        <f>IFERROR(IF(D202="","",D202*50*('⚙️ Parámetros'!$B$40-1)),"")</f>
        <v/>
      </c>
      <c r="K202" s="48" t="str">
        <f t="shared" si="3"/>
        <v/>
      </c>
      <c r="L202" s="46" t="str">
        <f>IFERROR(IF(D202="","",IF('📋 Registro Paradas'!O202="Sí",F202*'⚙️ Parámetros'!$B$43*IFERROR(INDEX('⚙️ Parámetros'!$E$23:$E$28,MATCH(C202,'⚙️ Parámetros'!$A$23:$A$28,0)),0),0)),"")</f>
        <v/>
      </c>
      <c r="M202" s="46" t="str">
        <f>IFERROR(IF(D202="","",IF(OR('📋 Registro Paradas'!P202="Sí",'📋 Registro Paradas'!P202="Sí — solo reproceso"),1*'⚙️ Parámetros'!$B$32*IFERROR('📋 Registro Paradas'!M202,1),0)),"")</f>
        <v/>
      </c>
      <c r="N202" s="45" t="str">
        <f>IFERROR(IF(D202="","",IF('📋 Registro Paradas'!N202="Sí",I202*('⚙️ Parámetros'!$B$41-1),0)),"")</f>
        <v/>
      </c>
      <c r="O202" s="49" t="str">
        <f>IFERROR(IF(D202="","",SUM(G202:H202,I202,K202,L202:N202)*'⚙️ Parámetros'!$B$44),"")</f>
        <v/>
      </c>
    </row>
    <row r="203" spans="1:15" x14ac:dyDescent="0.25">
      <c r="A203" s="40" t="str">
        <f>IFERROR('📋 Registro Paradas'!A203,"")</f>
        <v/>
      </c>
      <c r="B203" s="41">
        <f>IFERROR('📋 Registro Paradas'!B203,"")</f>
        <v>0</v>
      </c>
      <c r="C203" s="42">
        <f>IFERROR('📋 Registro Paradas'!C203,"")</f>
        <v>0</v>
      </c>
      <c r="D203" s="43" t="str">
        <f>IFERROR('📋 Registro Paradas'!I203,"")</f>
        <v/>
      </c>
      <c r="E203" s="42">
        <f>IFERROR('📋 Registro Paradas'!E203,"")</f>
        <v>0</v>
      </c>
      <c r="F203" s="44" t="str">
        <f>IFERROR(IF(D203="","",D203*IFERROR(INDEX('⚙️ Parámetros'!$B$23:$B$28,MATCH(C203,'⚙️ Parámetros'!$A$23:$A$28,0)),0)),"")</f>
        <v/>
      </c>
      <c r="G203" s="45" t="str">
        <f>IFERROR(IF(F203="","",F203*IFERROR(INDEX('⚙️ Parámetros'!$E$23:$E$28,MATCH(C203,'⚙️ Parámetros'!$A$23:$A$28,0)),0)),"")</f>
        <v/>
      </c>
      <c r="H203" s="46" t="str">
        <f>IFERROR(IF(D203="","",IFERROR('📋 Registro Paradas'!M203,0)*'⚙️ Parámetros'!$B$32*D203),"")</f>
        <v/>
      </c>
      <c r="I203" s="46" t="str">
        <f>IFERROR(IF(D203="","",MIN(D203,4)*'⚙️ Parámetros'!$B$34+IF('📋 Registro Paradas'!N203="Sí",MIN(D203,8)*'⚙️ Parámetros'!$B$36,0)),"")</f>
        <v/>
      </c>
      <c r="J203" s="47" t="str">
        <f>IFERROR(IF(D203="","",D203*50*('⚙️ Parámetros'!$B$40-1)),"")</f>
        <v/>
      </c>
      <c r="K203" s="48" t="str">
        <f t="shared" si="3"/>
        <v/>
      </c>
      <c r="L203" s="46" t="str">
        <f>IFERROR(IF(D203="","",IF('📋 Registro Paradas'!O203="Sí",F203*'⚙️ Parámetros'!$B$43*IFERROR(INDEX('⚙️ Parámetros'!$E$23:$E$28,MATCH(C203,'⚙️ Parámetros'!$A$23:$A$28,0)),0),0)),"")</f>
        <v/>
      </c>
      <c r="M203" s="46" t="str">
        <f>IFERROR(IF(D203="","",IF(OR('📋 Registro Paradas'!P203="Sí",'📋 Registro Paradas'!P203="Sí — solo reproceso"),1*'⚙️ Parámetros'!$B$32*IFERROR('📋 Registro Paradas'!M203,1),0)),"")</f>
        <v/>
      </c>
      <c r="N203" s="45" t="str">
        <f>IFERROR(IF(D203="","",IF('📋 Registro Paradas'!N203="Sí",I203*('⚙️ Parámetros'!$B$41-1),0)),"")</f>
        <v/>
      </c>
      <c r="O203" s="49" t="str">
        <f>IFERROR(IF(D203="","",SUM(G203:H203,I203,K203,L203:N203)*'⚙️ Parámetros'!$B$44),"")</f>
        <v/>
      </c>
    </row>
    <row r="204" spans="1:15" x14ac:dyDescent="0.25">
      <c r="A204" s="40" t="str">
        <f>IFERROR('📋 Registro Paradas'!A204,"")</f>
        <v/>
      </c>
      <c r="B204" s="41">
        <f>IFERROR('📋 Registro Paradas'!B204,"")</f>
        <v>0</v>
      </c>
      <c r="C204" s="42">
        <f>IFERROR('📋 Registro Paradas'!C204,"")</f>
        <v>0</v>
      </c>
      <c r="D204" s="43" t="str">
        <f>IFERROR('📋 Registro Paradas'!I204,"")</f>
        <v/>
      </c>
      <c r="E204" s="42">
        <f>IFERROR('📋 Registro Paradas'!E204,"")</f>
        <v>0</v>
      </c>
      <c r="F204" s="44" t="str">
        <f>IFERROR(IF(D204="","",D204*IFERROR(INDEX('⚙️ Parámetros'!$B$23:$B$28,MATCH(C204,'⚙️ Parámetros'!$A$23:$A$28,0)),0)),"")</f>
        <v/>
      </c>
      <c r="G204" s="45" t="str">
        <f>IFERROR(IF(F204="","",F204*IFERROR(INDEX('⚙️ Parámetros'!$E$23:$E$28,MATCH(C204,'⚙️ Parámetros'!$A$23:$A$28,0)),0)),"")</f>
        <v/>
      </c>
      <c r="H204" s="46" t="str">
        <f>IFERROR(IF(D204="","",IFERROR('📋 Registro Paradas'!M204,0)*'⚙️ Parámetros'!$B$32*D204),"")</f>
        <v/>
      </c>
      <c r="I204" s="46" t="str">
        <f>IFERROR(IF(D204="","",MIN(D204,4)*'⚙️ Parámetros'!$B$34+IF('📋 Registro Paradas'!N204="Sí",MIN(D204,8)*'⚙️ Parámetros'!$B$36,0)),"")</f>
        <v/>
      </c>
      <c r="J204" s="47" t="str">
        <f>IFERROR(IF(D204="","",D204*50*('⚙️ Parámetros'!$B$40-1)),"")</f>
        <v/>
      </c>
      <c r="K204" s="48" t="str">
        <f t="shared" si="3"/>
        <v/>
      </c>
      <c r="L204" s="46" t="str">
        <f>IFERROR(IF(D204="","",IF('📋 Registro Paradas'!O204="Sí",F204*'⚙️ Parámetros'!$B$43*IFERROR(INDEX('⚙️ Parámetros'!$E$23:$E$28,MATCH(C204,'⚙️ Parámetros'!$A$23:$A$28,0)),0),0)),"")</f>
        <v/>
      </c>
      <c r="M204" s="46" t="str">
        <f>IFERROR(IF(D204="","",IF(OR('📋 Registro Paradas'!P204="Sí",'📋 Registro Paradas'!P204="Sí — solo reproceso"),1*'⚙️ Parámetros'!$B$32*IFERROR('📋 Registro Paradas'!M204,1),0)),"")</f>
        <v/>
      </c>
      <c r="N204" s="45" t="str">
        <f>IFERROR(IF(D204="","",IF('📋 Registro Paradas'!N204="Sí",I204*('⚙️ Parámetros'!$B$41-1),0)),"")</f>
        <v/>
      </c>
      <c r="O204" s="49" t="str">
        <f>IFERROR(IF(D204="","",SUM(G204:H204,I204,K204,L204:N204)*'⚙️ Parámetros'!$B$44),"")</f>
        <v/>
      </c>
    </row>
    <row r="205" spans="1:15" x14ac:dyDescent="0.25">
      <c r="A205" s="40" t="str">
        <f>IFERROR('📋 Registro Paradas'!A205,"")</f>
        <v/>
      </c>
      <c r="B205" s="41">
        <f>IFERROR('📋 Registro Paradas'!B205,"")</f>
        <v>0</v>
      </c>
      <c r="C205" s="42">
        <f>IFERROR('📋 Registro Paradas'!C205,"")</f>
        <v>0</v>
      </c>
      <c r="D205" s="43" t="str">
        <f>IFERROR('📋 Registro Paradas'!I205,"")</f>
        <v/>
      </c>
      <c r="E205" s="42">
        <f>IFERROR('📋 Registro Paradas'!E205,"")</f>
        <v>0</v>
      </c>
      <c r="F205" s="44" t="str">
        <f>IFERROR(IF(D205="","",D205*IFERROR(INDEX('⚙️ Parámetros'!$B$23:$B$28,MATCH(C205,'⚙️ Parámetros'!$A$23:$A$28,0)),0)),"")</f>
        <v/>
      </c>
      <c r="G205" s="45" t="str">
        <f>IFERROR(IF(F205="","",F205*IFERROR(INDEX('⚙️ Parámetros'!$E$23:$E$28,MATCH(C205,'⚙️ Parámetros'!$A$23:$A$28,0)),0)),"")</f>
        <v/>
      </c>
      <c r="H205" s="46" t="str">
        <f>IFERROR(IF(D205="","",IFERROR('📋 Registro Paradas'!M205,0)*'⚙️ Parámetros'!$B$32*D205),"")</f>
        <v/>
      </c>
      <c r="I205" s="46" t="str">
        <f>IFERROR(IF(D205="","",MIN(D205,4)*'⚙️ Parámetros'!$B$34+IF('📋 Registro Paradas'!N205="Sí",MIN(D205,8)*'⚙️ Parámetros'!$B$36,0)),"")</f>
        <v/>
      </c>
      <c r="J205" s="47" t="str">
        <f>IFERROR(IF(D205="","",D205*50*('⚙️ Parámetros'!$B$40-1)),"")</f>
        <v/>
      </c>
      <c r="K205" s="48" t="str">
        <f t="shared" si="3"/>
        <v/>
      </c>
      <c r="L205" s="46" t="str">
        <f>IFERROR(IF(D205="","",IF('📋 Registro Paradas'!O205="Sí",F205*'⚙️ Parámetros'!$B$43*IFERROR(INDEX('⚙️ Parámetros'!$E$23:$E$28,MATCH(C205,'⚙️ Parámetros'!$A$23:$A$28,0)),0),0)),"")</f>
        <v/>
      </c>
      <c r="M205" s="46" t="str">
        <f>IFERROR(IF(D205="","",IF(OR('📋 Registro Paradas'!P205="Sí",'📋 Registro Paradas'!P205="Sí — solo reproceso"),1*'⚙️ Parámetros'!$B$32*IFERROR('📋 Registro Paradas'!M205,1),0)),"")</f>
        <v/>
      </c>
      <c r="N205" s="45" t="str">
        <f>IFERROR(IF(D205="","",IF('📋 Registro Paradas'!N205="Sí",I205*('⚙️ Parámetros'!$B$41-1),0)),"")</f>
        <v/>
      </c>
      <c r="O205" s="49" t="str">
        <f>IFERROR(IF(D205="","",SUM(G205:H205,I205,K205,L205:N205)*'⚙️ Parámetros'!$B$44),"")</f>
        <v/>
      </c>
    </row>
    <row r="206" spans="1:15" x14ac:dyDescent="0.25">
      <c r="A206" s="40" t="str">
        <f>IFERROR('📋 Registro Paradas'!A206,"")</f>
        <v/>
      </c>
      <c r="B206" s="41">
        <f>IFERROR('📋 Registro Paradas'!B206,"")</f>
        <v>0</v>
      </c>
      <c r="C206" s="42">
        <f>IFERROR('📋 Registro Paradas'!C206,"")</f>
        <v>0</v>
      </c>
      <c r="D206" s="43" t="str">
        <f>IFERROR('📋 Registro Paradas'!I206,"")</f>
        <v/>
      </c>
      <c r="E206" s="42">
        <f>IFERROR('📋 Registro Paradas'!E206,"")</f>
        <v>0</v>
      </c>
      <c r="F206" s="44" t="str">
        <f>IFERROR(IF(D206="","",D206*IFERROR(INDEX('⚙️ Parámetros'!$B$23:$B$28,MATCH(C206,'⚙️ Parámetros'!$A$23:$A$28,0)),0)),"")</f>
        <v/>
      </c>
      <c r="G206" s="45" t="str">
        <f>IFERROR(IF(F206="","",F206*IFERROR(INDEX('⚙️ Parámetros'!$E$23:$E$28,MATCH(C206,'⚙️ Parámetros'!$A$23:$A$28,0)),0)),"")</f>
        <v/>
      </c>
      <c r="H206" s="46" t="str">
        <f>IFERROR(IF(D206="","",IFERROR('📋 Registro Paradas'!M206,0)*'⚙️ Parámetros'!$B$32*D206),"")</f>
        <v/>
      </c>
      <c r="I206" s="46" t="str">
        <f>IFERROR(IF(D206="","",MIN(D206,4)*'⚙️ Parámetros'!$B$34+IF('📋 Registro Paradas'!N206="Sí",MIN(D206,8)*'⚙️ Parámetros'!$B$36,0)),"")</f>
        <v/>
      </c>
      <c r="J206" s="47" t="str">
        <f>IFERROR(IF(D206="","",D206*50*('⚙️ Parámetros'!$B$40-1)),"")</f>
        <v/>
      </c>
      <c r="K206" s="48" t="str">
        <f t="shared" si="3"/>
        <v/>
      </c>
      <c r="L206" s="46" t="str">
        <f>IFERROR(IF(D206="","",IF('📋 Registro Paradas'!O206="Sí",F206*'⚙️ Parámetros'!$B$43*IFERROR(INDEX('⚙️ Parámetros'!$E$23:$E$28,MATCH(C206,'⚙️ Parámetros'!$A$23:$A$28,0)),0),0)),"")</f>
        <v/>
      </c>
      <c r="M206" s="46" t="str">
        <f>IFERROR(IF(D206="","",IF(OR('📋 Registro Paradas'!P206="Sí",'📋 Registro Paradas'!P206="Sí — solo reproceso"),1*'⚙️ Parámetros'!$B$32*IFERROR('📋 Registro Paradas'!M206,1),0)),"")</f>
        <v/>
      </c>
      <c r="N206" s="45" t="str">
        <f>IFERROR(IF(D206="","",IF('📋 Registro Paradas'!N206="Sí",I206*('⚙️ Parámetros'!$B$41-1),0)),"")</f>
        <v/>
      </c>
      <c r="O206" s="49" t="str">
        <f>IFERROR(IF(D206="","",SUM(G206:H206,I206,K206,L206:N206)*'⚙️ Parámetros'!$B$44),"")</f>
        <v/>
      </c>
    </row>
    <row r="207" spans="1:15" x14ac:dyDescent="0.25">
      <c r="A207" s="40" t="str">
        <f>IFERROR('📋 Registro Paradas'!A207,"")</f>
        <v/>
      </c>
      <c r="B207" s="41">
        <f>IFERROR('📋 Registro Paradas'!B207,"")</f>
        <v>0</v>
      </c>
      <c r="C207" s="42">
        <f>IFERROR('📋 Registro Paradas'!C207,"")</f>
        <v>0</v>
      </c>
      <c r="D207" s="43" t="str">
        <f>IFERROR('📋 Registro Paradas'!I207,"")</f>
        <v/>
      </c>
      <c r="E207" s="42">
        <f>IFERROR('📋 Registro Paradas'!E207,"")</f>
        <v>0</v>
      </c>
      <c r="F207" s="44" t="str">
        <f>IFERROR(IF(D207="","",D207*IFERROR(INDEX('⚙️ Parámetros'!$B$23:$B$28,MATCH(C207,'⚙️ Parámetros'!$A$23:$A$28,0)),0)),"")</f>
        <v/>
      </c>
      <c r="G207" s="45" t="str">
        <f>IFERROR(IF(F207="","",F207*IFERROR(INDEX('⚙️ Parámetros'!$E$23:$E$28,MATCH(C207,'⚙️ Parámetros'!$A$23:$A$28,0)),0)),"")</f>
        <v/>
      </c>
      <c r="H207" s="46" t="str">
        <f>IFERROR(IF(D207="","",IFERROR('📋 Registro Paradas'!M207,0)*'⚙️ Parámetros'!$B$32*D207),"")</f>
        <v/>
      </c>
      <c r="I207" s="46" t="str">
        <f>IFERROR(IF(D207="","",MIN(D207,4)*'⚙️ Parámetros'!$B$34+IF('📋 Registro Paradas'!N207="Sí",MIN(D207,8)*'⚙️ Parámetros'!$B$36,0)),"")</f>
        <v/>
      </c>
      <c r="J207" s="47" t="str">
        <f>IFERROR(IF(D207="","",D207*50*('⚙️ Parámetros'!$B$40-1)),"")</f>
        <v/>
      </c>
      <c r="K207" s="48" t="str">
        <f t="shared" si="3"/>
        <v/>
      </c>
      <c r="L207" s="46" t="str">
        <f>IFERROR(IF(D207="","",IF('📋 Registro Paradas'!O207="Sí",F207*'⚙️ Parámetros'!$B$43*IFERROR(INDEX('⚙️ Parámetros'!$E$23:$E$28,MATCH(C207,'⚙️ Parámetros'!$A$23:$A$28,0)),0),0)),"")</f>
        <v/>
      </c>
      <c r="M207" s="46" t="str">
        <f>IFERROR(IF(D207="","",IF(OR('📋 Registro Paradas'!P207="Sí",'📋 Registro Paradas'!P207="Sí — solo reproceso"),1*'⚙️ Parámetros'!$B$32*IFERROR('📋 Registro Paradas'!M207,1),0)),"")</f>
        <v/>
      </c>
      <c r="N207" s="45" t="str">
        <f>IFERROR(IF(D207="","",IF('📋 Registro Paradas'!N207="Sí",I207*('⚙️ Parámetros'!$B$41-1),0)),"")</f>
        <v/>
      </c>
      <c r="O207" s="49" t="str">
        <f>IFERROR(IF(D207="","",SUM(G207:H207,I207,K207,L207:N207)*'⚙️ Parámetros'!$B$44),"")</f>
        <v/>
      </c>
    </row>
    <row r="208" spans="1:15" x14ac:dyDescent="0.25">
      <c r="A208" s="40" t="str">
        <f>IFERROR('📋 Registro Paradas'!A208,"")</f>
        <v/>
      </c>
      <c r="B208" s="41">
        <f>IFERROR('📋 Registro Paradas'!B208,"")</f>
        <v>0</v>
      </c>
      <c r="C208" s="42">
        <f>IFERROR('📋 Registro Paradas'!C208,"")</f>
        <v>0</v>
      </c>
      <c r="D208" s="43" t="str">
        <f>IFERROR('📋 Registro Paradas'!I208,"")</f>
        <v/>
      </c>
      <c r="E208" s="42">
        <f>IFERROR('📋 Registro Paradas'!E208,"")</f>
        <v>0</v>
      </c>
      <c r="F208" s="44" t="str">
        <f>IFERROR(IF(D208="","",D208*IFERROR(INDEX('⚙️ Parámetros'!$B$23:$B$28,MATCH(C208,'⚙️ Parámetros'!$A$23:$A$28,0)),0)),"")</f>
        <v/>
      </c>
      <c r="G208" s="45" t="str">
        <f>IFERROR(IF(F208="","",F208*IFERROR(INDEX('⚙️ Parámetros'!$E$23:$E$28,MATCH(C208,'⚙️ Parámetros'!$A$23:$A$28,0)),0)),"")</f>
        <v/>
      </c>
      <c r="H208" s="46" t="str">
        <f>IFERROR(IF(D208="","",IFERROR('📋 Registro Paradas'!M208,0)*'⚙️ Parámetros'!$B$32*D208),"")</f>
        <v/>
      </c>
      <c r="I208" s="46" t="str">
        <f>IFERROR(IF(D208="","",MIN(D208,4)*'⚙️ Parámetros'!$B$34+IF('📋 Registro Paradas'!N208="Sí",MIN(D208,8)*'⚙️ Parámetros'!$B$36,0)),"")</f>
        <v/>
      </c>
      <c r="J208" s="47" t="str">
        <f>IFERROR(IF(D208="","",D208*50*('⚙️ Parámetros'!$B$40-1)),"")</f>
        <v/>
      </c>
      <c r="K208" s="48" t="str">
        <f t="shared" si="3"/>
        <v/>
      </c>
      <c r="L208" s="46" t="str">
        <f>IFERROR(IF(D208="","",IF('📋 Registro Paradas'!O208="Sí",F208*'⚙️ Parámetros'!$B$43*IFERROR(INDEX('⚙️ Parámetros'!$E$23:$E$28,MATCH(C208,'⚙️ Parámetros'!$A$23:$A$28,0)),0),0)),"")</f>
        <v/>
      </c>
      <c r="M208" s="46" t="str">
        <f>IFERROR(IF(D208="","",IF(OR('📋 Registro Paradas'!P208="Sí",'📋 Registro Paradas'!P208="Sí — solo reproceso"),1*'⚙️ Parámetros'!$B$32*IFERROR('📋 Registro Paradas'!M208,1),0)),"")</f>
        <v/>
      </c>
      <c r="N208" s="45" t="str">
        <f>IFERROR(IF(D208="","",IF('📋 Registro Paradas'!N208="Sí",I208*('⚙️ Parámetros'!$B$41-1),0)),"")</f>
        <v/>
      </c>
      <c r="O208" s="49" t="str">
        <f>IFERROR(IF(D208="","",SUM(G208:H208,I208,K208,L208:N208)*'⚙️ Parámetros'!$B$44),"")</f>
        <v/>
      </c>
    </row>
    <row r="209" spans="1:15" x14ac:dyDescent="0.25">
      <c r="A209" s="40" t="str">
        <f>IFERROR('📋 Registro Paradas'!A209,"")</f>
        <v/>
      </c>
      <c r="B209" s="41">
        <f>IFERROR('📋 Registro Paradas'!B209,"")</f>
        <v>0</v>
      </c>
      <c r="C209" s="42">
        <f>IFERROR('📋 Registro Paradas'!C209,"")</f>
        <v>0</v>
      </c>
      <c r="D209" s="43" t="str">
        <f>IFERROR('📋 Registro Paradas'!I209,"")</f>
        <v/>
      </c>
      <c r="E209" s="42">
        <f>IFERROR('📋 Registro Paradas'!E209,"")</f>
        <v>0</v>
      </c>
      <c r="F209" s="44" t="str">
        <f>IFERROR(IF(D209="","",D209*IFERROR(INDEX('⚙️ Parámetros'!$B$23:$B$28,MATCH(C209,'⚙️ Parámetros'!$A$23:$A$28,0)),0)),"")</f>
        <v/>
      </c>
      <c r="G209" s="45" t="str">
        <f>IFERROR(IF(F209="","",F209*IFERROR(INDEX('⚙️ Parámetros'!$E$23:$E$28,MATCH(C209,'⚙️ Parámetros'!$A$23:$A$28,0)),0)),"")</f>
        <v/>
      </c>
      <c r="H209" s="46" t="str">
        <f>IFERROR(IF(D209="","",IFERROR('📋 Registro Paradas'!M209,0)*'⚙️ Parámetros'!$B$32*D209),"")</f>
        <v/>
      </c>
      <c r="I209" s="46" t="str">
        <f>IFERROR(IF(D209="","",MIN(D209,4)*'⚙️ Parámetros'!$B$34+IF('📋 Registro Paradas'!N209="Sí",MIN(D209,8)*'⚙️ Parámetros'!$B$36,0)),"")</f>
        <v/>
      </c>
      <c r="J209" s="47" t="str">
        <f>IFERROR(IF(D209="","",D209*50*('⚙️ Parámetros'!$B$40-1)),"")</f>
        <v/>
      </c>
      <c r="K209" s="48" t="str">
        <f t="shared" si="3"/>
        <v/>
      </c>
      <c r="L209" s="46" t="str">
        <f>IFERROR(IF(D209="","",IF('📋 Registro Paradas'!O209="Sí",F209*'⚙️ Parámetros'!$B$43*IFERROR(INDEX('⚙️ Parámetros'!$E$23:$E$28,MATCH(C209,'⚙️ Parámetros'!$A$23:$A$28,0)),0),0)),"")</f>
        <v/>
      </c>
      <c r="M209" s="46" t="str">
        <f>IFERROR(IF(D209="","",IF(OR('📋 Registro Paradas'!P209="Sí",'📋 Registro Paradas'!P209="Sí — solo reproceso"),1*'⚙️ Parámetros'!$B$32*IFERROR('📋 Registro Paradas'!M209,1),0)),"")</f>
        <v/>
      </c>
      <c r="N209" s="45" t="str">
        <f>IFERROR(IF(D209="","",IF('📋 Registro Paradas'!N209="Sí",I209*('⚙️ Parámetros'!$B$41-1),0)),"")</f>
        <v/>
      </c>
      <c r="O209" s="49" t="str">
        <f>IFERROR(IF(D209="","",SUM(G209:H209,I209,K209,L209:N209)*'⚙️ Parámetros'!$B$44),"")</f>
        <v/>
      </c>
    </row>
    <row r="210" spans="1:15" x14ac:dyDescent="0.25">
      <c r="A210" s="40" t="str">
        <f>IFERROR('📋 Registro Paradas'!A210,"")</f>
        <v/>
      </c>
      <c r="B210" s="41">
        <f>IFERROR('📋 Registro Paradas'!B210,"")</f>
        <v>0</v>
      </c>
      <c r="C210" s="42">
        <f>IFERROR('📋 Registro Paradas'!C210,"")</f>
        <v>0</v>
      </c>
      <c r="D210" s="43" t="str">
        <f>IFERROR('📋 Registro Paradas'!I210,"")</f>
        <v/>
      </c>
      <c r="E210" s="42">
        <f>IFERROR('📋 Registro Paradas'!E210,"")</f>
        <v>0</v>
      </c>
      <c r="F210" s="44" t="str">
        <f>IFERROR(IF(D210="","",D210*IFERROR(INDEX('⚙️ Parámetros'!$B$23:$B$28,MATCH(C210,'⚙️ Parámetros'!$A$23:$A$28,0)),0)),"")</f>
        <v/>
      </c>
      <c r="G210" s="45" t="str">
        <f>IFERROR(IF(F210="","",F210*IFERROR(INDEX('⚙️ Parámetros'!$E$23:$E$28,MATCH(C210,'⚙️ Parámetros'!$A$23:$A$28,0)),0)),"")</f>
        <v/>
      </c>
      <c r="H210" s="46" t="str">
        <f>IFERROR(IF(D210="","",IFERROR('📋 Registro Paradas'!M210,0)*'⚙️ Parámetros'!$B$32*D210),"")</f>
        <v/>
      </c>
      <c r="I210" s="46" t="str">
        <f>IFERROR(IF(D210="","",MIN(D210,4)*'⚙️ Parámetros'!$B$34+IF('📋 Registro Paradas'!N210="Sí",MIN(D210,8)*'⚙️ Parámetros'!$B$36,0)),"")</f>
        <v/>
      </c>
      <c r="J210" s="47" t="str">
        <f>IFERROR(IF(D210="","",D210*50*('⚙️ Parámetros'!$B$40-1)),"")</f>
        <v/>
      </c>
      <c r="K210" s="48" t="str">
        <f t="shared" si="3"/>
        <v/>
      </c>
      <c r="L210" s="46" t="str">
        <f>IFERROR(IF(D210="","",IF('📋 Registro Paradas'!O210="Sí",F210*'⚙️ Parámetros'!$B$43*IFERROR(INDEX('⚙️ Parámetros'!$E$23:$E$28,MATCH(C210,'⚙️ Parámetros'!$A$23:$A$28,0)),0),0)),"")</f>
        <v/>
      </c>
      <c r="M210" s="46" t="str">
        <f>IFERROR(IF(D210="","",IF(OR('📋 Registro Paradas'!P210="Sí",'📋 Registro Paradas'!P210="Sí — solo reproceso"),1*'⚙️ Parámetros'!$B$32*IFERROR('📋 Registro Paradas'!M210,1),0)),"")</f>
        <v/>
      </c>
      <c r="N210" s="45" t="str">
        <f>IFERROR(IF(D210="","",IF('📋 Registro Paradas'!N210="Sí",I210*('⚙️ Parámetros'!$B$41-1),0)),"")</f>
        <v/>
      </c>
      <c r="O210" s="49" t="str">
        <f>IFERROR(IF(D210="","",SUM(G210:H210,I210,K210,L210:N210)*'⚙️ Parámetros'!$B$44),"")</f>
        <v/>
      </c>
    </row>
    <row r="211" spans="1:15" x14ac:dyDescent="0.25">
      <c r="A211" s="40" t="str">
        <f>IFERROR('📋 Registro Paradas'!A211,"")</f>
        <v/>
      </c>
      <c r="B211" s="41">
        <f>IFERROR('📋 Registro Paradas'!B211,"")</f>
        <v>0</v>
      </c>
      <c r="C211" s="42">
        <f>IFERROR('📋 Registro Paradas'!C211,"")</f>
        <v>0</v>
      </c>
      <c r="D211" s="43" t="str">
        <f>IFERROR('📋 Registro Paradas'!I211,"")</f>
        <v/>
      </c>
      <c r="E211" s="42">
        <f>IFERROR('📋 Registro Paradas'!E211,"")</f>
        <v>0</v>
      </c>
      <c r="F211" s="44" t="str">
        <f>IFERROR(IF(D211="","",D211*IFERROR(INDEX('⚙️ Parámetros'!$B$23:$B$28,MATCH(C211,'⚙️ Parámetros'!$A$23:$A$28,0)),0)),"")</f>
        <v/>
      </c>
      <c r="G211" s="45" t="str">
        <f>IFERROR(IF(F211="","",F211*IFERROR(INDEX('⚙️ Parámetros'!$E$23:$E$28,MATCH(C211,'⚙️ Parámetros'!$A$23:$A$28,0)),0)),"")</f>
        <v/>
      </c>
      <c r="H211" s="46" t="str">
        <f>IFERROR(IF(D211="","",IFERROR('📋 Registro Paradas'!M211,0)*'⚙️ Parámetros'!$B$32*D211),"")</f>
        <v/>
      </c>
      <c r="I211" s="46" t="str">
        <f>IFERROR(IF(D211="","",MIN(D211,4)*'⚙️ Parámetros'!$B$34+IF('📋 Registro Paradas'!N211="Sí",MIN(D211,8)*'⚙️ Parámetros'!$B$36,0)),"")</f>
        <v/>
      </c>
      <c r="J211" s="47" t="str">
        <f>IFERROR(IF(D211="","",D211*50*('⚙️ Parámetros'!$B$40-1)),"")</f>
        <v/>
      </c>
      <c r="K211" s="48" t="str">
        <f t="shared" si="3"/>
        <v/>
      </c>
      <c r="L211" s="46" t="str">
        <f>IFERROR(IF(D211="","",IF('📋 Registro Paradas'!O211="Sí",F211*'⚙️ Parámetros'!$B$43*IFERROR(INDEX('⚙️ Parámetros'!$E$23:$E$28,MATCH(C211,'⚙️ Parámetros'!$A$23:$A$28,0)),0),0)),"")</f>
        <v/>
      </c>
      <c r="M211" s="46" t="str">
        <f>IFERROR(IF(D211="","",IF(OR('📋 Registro Paradas'!P211="Sí",'📋 Registro Paradas'!P211="Sí — solo reproceso"),1*'⚙️ Parámetros'!$B$32*IFERROR('📋 Registro Paradas'!M211,1),0)),"")</f>
        <v/>
      </c>
      <c r="N211" s="45" t="str">
        <f>IFERROR(IF(D211="","",IF('📋 Registro Paradas'!N211="Sí",I211*('⚙️ Parámetros'!$B$41-1),0)),"")</f>
        <v/>
      </c>
      <c r="O211" s="49" t="str">
        <f>IFERROR(IF(D211="","",SUM(G211:H211,I211,K211,L211:N211)*'⚙️ Parámetros'!$B$44),"")</f>
        <v/>
      </c>
    </row>
    <row r="212" spans="1:15" x14ac:dyDescent="0.25">
      <c r="A212" s="40" t="str">
        <f>IFERROR('📋 Registro Paradas'!A212,"")</f>
        <v/>
      </c>
      <c r="B212" s="41">
        <f>IFERROR('📋 Registro Paradas'!B212,"")</f>
        <v>0</v>
      </c>
      <c r="C212" s="42">
        <f>IFERROR('📋 Registro Paradas'!C212,"")</f>
        <v>0</v>
      </c>
      <c r="D212" s="43" t="str">
        <f>IFERROR('📋 Registro Paradas'!I212,"")</f>
        <v/>
      </c>
      <c r="E212" s="42">
        <f>IFERROR('📋 Registro Paradas'!E212,"")</f>
        <v>0</v>
      </c>
      <c r="F212" s="44" t="str">
        <f>IFERROR(IF(D212="","",D212*IFERROR(INDEX('⚙️ Parámetros'!$B$23:$B$28,MATCH(C212,'⚙️ Parámetros'!$A$23:$A$28,0)),0)),"")</f>
        <v/>
      </c>
      <c r="G212" s="45" t="str">
        <f>IFERROR(IF(F212="","",F212*IFERROR(INDEX('⚙️ Parámetros'!$E$23:$E$28,MATCH(C212,'⚙️ Parámetros'!$A$23:$A$28,0)),0)),"")</f>
        <v/>
      </c>
      <c r="H212" s="46" t="str">
        <f>IFERROR(IF(D212="","",IFERROR('📋 Registro Paradas'!M212,0)*'⚙️ Parámetros'!$B$32*D212),"")</f>
        <v/>
      </c>
      <c r="I212" s="46" t="str">
        <f>IFERROR(IF(D212="","",MIN(D212,4)*'⚙️ Parámetros'!$B$34+IF('📋 Registro Paradas'!N212="Sí",MIN(D212,8)*'⚙️ Parámetros'!$B$36,0)),"")</f>
        <v/>
      </c>
      <c r="J212" s="47" t="str">
        <f>IFERROR(IF(D212="","",D212*50*('⚙️ Parámetros'!$B$40-1)),"")</f>
        <v/>
      </c>
      <c r="K212" s="48" t="str">
        <f t="shared" si="3"/>
        <v/>
      </c>
      <c r="L212" s="46" t="str">
        <f>IFERROR(IF(D212="","",IF('📋 Registro Paradas'!O212="Sí",F212*'⚙️ Parámetros'!$B$43*IFERROR(INDEX('⚙️ Parámetros'!$E$23:$E$28,MATCH(C212,'⚙️ Parámetros'!$A$23:$A$28,0)),0),0)),"")</f>
        <v/>
      </c>
      <c r="M212" s="46" t="str">
        <f>IFERROR(IF(D212="","",IF(OR('📋 Registro Paradas'!P212="Sí",'📋 Registro Paradas'!P212="Sí — solo reproceso"),1*'⚙️ Parámetros'!$B$32*IFERROR('📋 Registro Paradas'!M212,1),0)),"")</f>
        <v/>
      </c>
      <c r="N212" s="45" t="str">
        <f>IFERROR(IF(D212="","",IF('📋 Registro Paradas'!N212="Sí",I212*('⚙️ Parámetros'!$B$41-1),0)),"")</f>
        <v/>
      </c>
      <c r="O212" s="49" t="str">
        <f>IFERROR(IF(D212="","",SUM(G212:H212,I212,K212,L212:N212)*'⚙️ Parámetros'!$B$44),"")</f>
        <v/>
      </c>
    </row>
    <row r="213" spans="1:15" x14ac:dyDescent="0.25">
      <c r="A213" s="40" t="str">
        <f>IFERROR('📋 Registro Paradas'!A213,"")</f>
        <v/>
      </c>
      <c r="B213" s="41">
        <f>IFERROR('📋 Registro Paradas'!B213,"")</f>
        <v>0</v>
      </c>
      <c r="C213" s="42">
        <f>IFERROR('📋 Registro Paradas'!C213,"")</f>
        <v>0</v>
      </c>
      <c r="D213" s="43" t="str">
        <f>IFERROR('📋 Registro Paradas'!I213,"")</f>
        <v/>
      </c>
      <c r="E213" s="42">
        <f>IFERROR('📋 Registro Paradas'!E213,"")</f>
        <v>0</v>
      </c>
      <c r="F213" s="44" t="str">
        <f>IFERROR(IF(D213="","",D213*IFERROR(INDEX('⚙️ Parámetros'!$B$23:$B$28,MATCH(C213,'⚙️ Parámetros'!$A$23:$A$28,0)),0)),"")</f>
        <v/>
      </c>
      <c r="G213" s="45" t="str">
        <f>IFERROR(IF(F213="","",F213*IFERROR(INDEX('⚙️ Parámetros'!$E$23:$E$28,MATCH(C213,'⚙️ Parámetros'!$A$23:$A$28,0)),0)),"")</f>
        <v/>
      </c>
      <c r="H213" s="46" t="str">
        <f>IFERROR(IF(D213="","",IFERROR('📋 Registro Paradas'!M213,0)*'⚙️ Parámetros'!$B$32*D213),"")</f>
        <v/>
      </c>
      <c r="I213" s="46" t="str">
        <f>IFERROR(IF(D213="","",MIN(D213,4)*'⚙️ Parámetros'!$B$34+IF('📋 Registro Paradas'!N213="Sí",MIN(D213,8)*'⚙️ Parámetros'!$B$36,0)),"")</f>
        <v/>
      </c>
      <c r="J213" s="47" t="str">
        <f>IFERROR(IF(D213="","",D213*50*('⚙️ Parámetros'!$B$40-1)),"")</f>
        <v/>
      </c>
      <c r="K213" s="48" t="str">
        <f t="shared" si="3"/>
        <v/>
      </c>
      <c r="L213" s="46" t="str">
        <f>IFERROR(IF(D213="","",IF('📋 Registro Paradas'!O213="Sí",F213*'⚙️ Parámetros'!$B$43*IFERROR(INDEX('⚙️ Parámetros'!$E$23:$E$28,MATCH(C213,'⚙️ Parámetros'!$A$23:$A$28,0)),0),0)),"")</f>
        <v/>
      </c>
      <c r="M213" s="46" t="str">
        <f>IFERROR(IF(D213="","",IF(OR('📋 Registro Paradas'!P213="Sí",'📋 Registro Paradas'!P213="Sí — solo reproceso"),1*'⚙️ Parámetros'!$B$32*IFERROR('📋 Registro Paradas'!M213,1),0)),"")</f>
        <v/>
      </c>
      <c r="N213" s="45" t="str">
        <f>IFERROR(IF(D213="","",IF('📋 Registro Paradas'!N213="Sí",I213*('⚙️ Parámetros'!$B$41-1),0)),"")</f>
        <v/>
      </c>
      <c r="O213" s="49" t="str">
        <f>IFERROR(IF(D213="","",SUM(G213:H213,I213,K213,L213:N213)*'⚙️ Parámetros'!$B$44),"")</f>
        <v/>
      </c>
    </row>
    <row r="214" spans="1:15" x14ac:dyDescent="0.25">
      <c r="A214" s="40" t="str">
        <f>IFERROR('📋 Registro Paradas'!A214,"")</f>
        <v/>
      </c>
      <c r="B214" s="41">
        <f>IFERROR('📋 Registro Paradas'!B214,"")</f>
        <v>0</v>
      </c>
      <c r="C214" s="42">
        <f>IFERROR('📋 Registro Paradas'!C214,"")</f>
        <v>0</v>
      </c>
      <c r="D214" s="43" t="str">
        <f>IFERROR('📋 Registro Paradas'!I214,"")</f>
        <v/>
      </c>
      <c r="E214" s="42">
        <f>IFERROR('📋 Registro Paradas'!E214,"")</f>
        <v>0</v>
      </c>
      <c r="F214" s="44" t="str">
        <f>IFERROR(IF(D214="","",D214*IFERROR(INDEX('⚙️ Parámetros'!$B$23:$B$28,MATCH(C214,'⚙️ Parámetros'!$A$23:$A$28,0)),0)),"")</f>
        <v/>
      </c>
      <c r="G214" s="45" t="str">
        <f>IFERROR(IF(F214="","",F214*IFERROR(INDEX('⚙️ Parámetros'!$E$23:$E$28,MATCH(C214,'⚙️ Parámetros'!$A$23:$A$28,0)),0)),"")</f>
        <v/>
      </c>
      <c r="H214" s="46" t="str">
        <f>IFERROR(IF(D214="","",IFERROR('📋 Registro Paradas'!M214,0)*'⚙️ Parámetros'!$B$32*D214),"")</f>
        <v/>
      </c>
      <c r="I214" s="46" t="str">
        <f>IFERROR(IF(D214="","",MIN(D214,4)*'⚙️ Parámetros'!$B$34+IF('📋 Registro Paradas'!N214="Sí",MIN(D214,8)*'⚙️ Parámetros'!$B$36,0)),"")</f>
        <v/>
      </c>
      <c r="J214" s="47" t="str">
        <f>IFERROR(IF(D214="","",D214*50*('⚙️ Parámetros'!$B$40-1)),"")</f>
        <v/>
      </c>
      <c r="K214" s="48" t="str">
        <f t="shared" si="3"/>
        <v/>
      </c>
      <c r="L214" s="46" t="str">
        <f>IFERROR(IF(D214="","",IF('📋 Registro Paradas'!O214="Sí",F214*'⚙️ Parámetros'!$B$43*IFERROR(INDEX('⚙️ Parámetros'!$E$23:$E$28,MATCH(C214,'⚙️ Parámetros'!$A$23:$A$28,0)),0),0)),"")</f>
        <v/>
      </c>
      <c r="M214" s="46" t="str">
        <f>IFERROR(IF(D214="","",IF(OR('📋 Registro Paradas'!P214="Sí",'📋 Registro Paradas'!P214="Sí — solo reproceso"),1*'⚙️ Parámetros'!$B$32*IFERROR('📋 Registro Paradas'!M214,1),0)),"")</f>
        <v/>
      </c>
      <c r="N214" s="45" t="str">
        <f>IFERROR(IF(D214="","",IF('📋 Registro Paradas'!N214="Sí",I214*('⚙️ Parámetros'!$B$41-1),0)),"")</f>
        <v/>
      </c>
      <c r="O214" s="49" t="str">
        <f>IFERROR(IF(D214="","",SUM(G214:H214,I214,K214,L214:N214)*'⚙️ Parámetros'!$B$44),"")</f>
        <v/>
      </c>
    </row>
    <row r="215" spans="1:15" x14ac:dyDescent="0.25">
      <c r="A215" s="40" t="str">
        <f>IFERROR('📋 Registro Paradas'!A215,"")</f>
        <v/>
      </c>
      <c r="B215" s="41">
        <f>IFERROR('📋 Registro Paradas'!B215,"")</f>
        <v>0</v>
      </c>
      <c r="C215" s="42">
        <f>IFERROR('📋 Registro Paradas'!C215,"")</f>
        <v>0</v>
      </c>
      <c r="D215" s="43" t="str">
        <f>IFERROR('📋 Registro Paradas'!I215,"")</f>
        <v/>
      </c>
      <c r="E215" s="42">
        <f>IFERROR('📋 Registro Paradas'!E215,"")</f>
        <v>0</v>
      </c>
      <c r="F215" s="44" t="str">
        <f>IFERROR(IF(D215="","",D215*IFERROR(INDEX('⚙️ Parámetros'!$B$23:$B$28,MATCH(C215,'⚙️ Parámetros'!$A$23:$A$28,0)),0)),"")</f>
        <v/>
      </c>
      <c r="G215" s="45" t="str">
        <f>IFERROR(IF(F215="","",F215*IFERROR(INDEX('⚙️ Parámetros'!$E$23:$E$28,MATCH(C215,'⚙️ Parámetros'!$A$23:$A$28,0)),0)),"")</f>
        <v/>
      </c>
      <c r="H215" s="46" t="str">
        <f>IFERROR(IF(D215="","",IFERROR('📋 Registro Paradas'!M215,0)*'⚙️ Parámetros'!$B$32*D215),"")</f>
        <v/>
      </c>
      <c r="I215" s="46" t="str">
        <f>IFERROR(IF(D215="","",MIN(D215,4)*'⚙️ Parámetros'!$B$34+IF('📋 Registro Paradas'!N215="Sí",MIN(D215,8)*'⚙️ Parámetros'!$B$36,0)),"")</f>
        <v/>
      </c>
      <c r="J215" s="47" t="str">
        <f>IFERROR(IF(D215="","",D215*50*('⚙️ Parámetros'!$B$40-1)),"")</f>
        <v/>
      </c>
      <c r="K215" s="48" t="str">
        <f t="shared" si="3"/>
        <v/>
      </c>
      <c r="L215" s="46" t="str">
        <f>IFERROR(IF(D215="","",IF('📋 Registro Paradas'!O215="Sí",F215*'⚙️ Parámetros'!$B$43*IFERROR(INDEX('⚙️ Parámetros'!$E$23:$E$28,MATCH(C215,'⚙️ Parámetros'!$A$23:$A$28,0)),0),0)),"")</f>
        <v/>
      </c>
      <c r="M215" s="46" t="str">
        <f>IFERROR(IF(D215="","",IF(OR('📋 Registro Paradas'!P215="Sí",'📋 Registro Paradas'!P215="Sí — solo reproceso"),1*'⚙️ Parámetros'!$B$32*IFERROR('📋 Registro Paradas'!M215,1),0)),"")</f>
        <v/>
      </c>
      <c r="N215" s="45" t="str">
        <f>IFERROR(IF(D215="","",IF('📋 Registro Paradas'!N215="Sí",I215*('⚙️ Parámetros'!$B$41-1),0)),"")</f>
        <v/>
      </c>
      <c r="O215" s="49" t="str">
        <f>IFERROR(IF(D215="","",SUM(G215:H215,I215,K215,L215:N215)*'⚙️ Parámetros'!$B$44),"")</f>
        <v/>
      </c>
    </row>
    <row r="216" spans="1:15" x14ac:dyDescent="0.25">
      <c r="A216" s="40" t="str">
        <f>IFERROR('📋 Registro Paradas'!A216,"")</f>
        <v/>
      </c>
      <c r="B216" s="41">
        <f>IFERROR('📋 Registro Paradas'!B216,"")</f>
        <v>0</v>
      </c>
      <c r="C216" s="42">
        <f>IFERROR('📋 Registro Paradas'!C216,"")</f>
        <v>0</v>
      </c>
      <c r="D216" s="43" t="str">
        <f>IFERROR('📋 Registro Paradas'!I216,"")</f>
        <v/>
      </c>
      <c r="E216" s="42">
        <f>IFERROR('📋 Registro Paradas'!E216,"")</f>
        <v>0</v>
      </c>
      <c r="F216" s="44" t="str">
        <f>IFERROR(IF(D216="","",D216*IFERROR(INDEX('⚙️ Parámetros'!$B$23:$B$28,MATCH(C216,'⚙️ Parámetros'!$A$23:$A$28,0)),0)),"")</f>
        <v/>
      </c>
      <c r="G216" s="45" t="str">
        <f>IFERROR(IF(F216="","",F216*IFERROR(INDEX('⚙️ Parámetros'!$E$23:$E$28,MATCH(C216,'⚙️ Parámetros'!$A$23:$A$28,0)),0)),"")</f>
        <v/>
      </c>
      <c r="H216" s="46" t="str">
        <f>IFERROR(IF(D216="","",IFERROR('📋 Registro Paradas'!M216,0)*'⚙️ Parámetros'!$B$32*D216),"")</f>
        <v/>
      </c>
      <c r="I216" s="46" t="str">
        <f>IFERROR(IF(D216="","",MIN(D216,4)*'⚙️ Parámetros'!$B$34+IF('📋 Registro Paradas'!N216="Sí",MIN(D216,8)*'⚙️ Parámetros'!$B$36,0)),"")</f>
        <v/>
      </c>
      <c r="J216" s="47" t="str">
        <f>IFERROR(IF(D216="","",D216*50*('⚙️ Parámetros'!$B$40-1)),"")</f>
        <v/>
      </c>
      <c r="K216" s="48" t="str">
        <f t="shared" si="3"/>
        <v/>
      </c>
      <c r="L216" s="46" t="str">
        <f>IFERROR(IF(D216="","",IF('📋 Registro Paradas'!O216="Sí",F216*'⚙️ Parámetros'!$B$43*IFERROR(INDEX('⚙️ Parámetros'!$E$23:$E$28,MATCH(C216,'⚙️ Parámetros'!$A$23:$A$28,0)),0),0)),"")</f>
        <v/>
      </c>
      <c r="M216" s="46" t="str">
        <f>IFERROR(IF(D216="","",IF(OR('📋 Registro Paradas'!P216="Sí",'📋 Registro Paradas'!P216="Sí — solo reproceso"),1*'⚙️ Parámetros'!$B$32*IFERROR('📋 Registro Paradas'!M216,1),0)),"")</f>
        <v/>
      </c>
      <c r="N216" s="45" t="str">
        <f>IFERROR(IF(D216="","",IF('📋 Registro Paradas'!N216="Sí",I216*('⚙️ Parámetros'!$B$41-1),0)),"")</f>
        <v/>
      </c>
      <c r="O216" s="49" t="str">
        <f>IFERROR(IF(D216="","",SUM(G216:H216,I216,K216,L216:N216)*'⚙️ Parámetros'!$B$44),"")</f>
        <v/>
      </c>
    </row>
    <row r="217" spans="1:15" x14ac:dyDescent="0.25">
      <c r="A217" s="40" t="str">
        <f>IFERROR('📋 Registro Paradas'!A217,"")</f>
        <v/>
      </c>
      <c r="B217" s="41">
        <f>IFERROR('📋 Registro Paradas'!B217,"")</f>
        <v>0</v>
      </c>
      <c r="C217" s="42">
        <f>IFERROR('📋 Registro Paradas'!C217,"")</f>
        <v>0</v>
      </c>
      <c r="D217" s="43" t="str">
        <f>IFERROR('📋 Registro Paradas'!I217,"")</f>
        <v/>
      </c>
      <c r="E217" s="42">
        <f>IFERROR('📋 Registro Paradas'!E217,"")</f>
        <v>0</v>
      </c>
      <c r="F217" s="44" t="str">
        <f>IFERROR(IF(D217="","",D217*IFERROR(INDEX('⚙️ Parámetros'!$B$23:$B$28,MATCH(C217,'⚙️ Parámetros'!$A$23:$A$28,0)),0)),"")</f>
        <v/>
      </c>
      <c r="G217" s="45" t="str">
        <f>IFERROR(IF(F217="","",F217*IFERROR(INDEX('⚙️ Parámetros'!$E$23:$E$28,MATCH(C217,'⚙️ Parámetros'!$A$23:$A$28,0)),0)),"")</f>
        <v/>
      </c>
      <c r="H217" s="46" t="str">
        <f>IFERROR(IF(D217="","",IFERROR('📋 Registro Paradas'!M217,0)*'⚙️ Parámetros'!$B$32*D217),"")</f>
        <v/>
      </c>
      <c r="I217" s="46" t="str">
        <f>IFERROR(IF(D217="","",MIN(D217,4)*'⚙️ Parámetros'!$B$34+IF('📋 Registro Paradas'!N217="Sí",MIN(D217,8)*'⚙️ Parámetros'!$B$36,0)),"")</f>
        <v/>
      </c>
      <c r="J217" s="47" t="str">
        <f>IFERROR(IF(D217="","",D217*50*('⚙️ Parámetros'!$B$40-1)),"")</f>
        <v/>
      </c>
      <c r="K217" s="48" t="str">
        <f t="shared" si="3"/>
        <v/>
      </c>
      <c r="L217" s="46" t="str">
        <f>IFERROR(IF(D217="","",IF('📋 Registro Paradas'!O217="Sí",F217*'⚙️ Parámetros'!$B$43*IFERROR(INDEX('⚙️ Parámetros'!$E$23:$E$28,MATCH(C217,'⚙️ Parámetros'!$A$23:$A$28,0)),0),0)),"")</f>
        <v/>
      </c>
      <c r="M217" s="46" t="str">
        <f>IFERROR(IF(D217="","",IF(OR('📋 Registro Paradas'!P217="Sí",'📋 Registro Paradas'!P217="Sí — solo reproceso"),1*'⚙️ Parámetros'!$B$32*IFERROR('📋 Registro Paradas'!M217,1),0)),"")</f>
        <v/>
      </c>
      <c r="N217" s="45" t="str">
        <f>IFERROR(IF(D217="","",IF('📋 Registro Paradas'!N217="Sí",I217*('⚙️ Parámetros'!$B$41-1),0)),"")</f>
        <v/>
      </c>
      <c r="O217" s="49" t="str">
        <f>IFERROR(IF(D217="","",SUM(G217:H217,I217,K217,L217:N217)*'⚙️ Parámetros'!$B$44),"")</f>
        <v/>
      </c>
    </row>
    <row r="218" spans="1:15" x14ac:dyDescent="0.25">
      <c r="A218" s="40" t="str">
        <f>IFERROR('📋 Registro Paradas'!A218,"")</f>
        <v/>
      </c>
      <c r="B218" s="41">
        <f>IFERROR('📋 Registro Paradas'!B218,"")</f>
        <v>0</v>
      </c>
      <c r="C218" s="42">
        <f>IFERROR('📋 Registro Paradas'!C218,"")</f>
        <v>0</v>
      </c>
      <c r="D218" s="43" t="str">
        <f>IFERROR('📋 Registro Paradas'!I218,"")</f>
        <v/>
      </c>
      <c r="E218" s="42">
        <f>IFERROR('📋 Registro Paradas'!E218,"")</f>
        <v>0</v>
      </c>
      <c r="F218" s="44" t="str">
        <f>IFERROR(IF(D218="","",D218*IFERROR(INDEX('⚙️ Parámetros'!$B$23:$B$28,MATCH(C218,'⚙️ Parámetros'!$A$23:$A$28,0)),0)),"")</f>
        <v/>
      </c>
      <c r="G218" s="45" t="str">
        <f>IFERROR(IF(F218="","",F218*IFERROR(INDEX('⚙️ Parámetros'!$E$23:$E$28,MATCH(C218,'⚙️ Parámetros'!$A$23:$A$28,0)),0)),"")</f>
        <v/>
      </c>
      <c r="H218" s="46" t="str">
        <f>IFERROR(IF(D218="","",IFERROR('📋 Registro Paradas'!M218,0)*'⚙️ Parámetros'!$B$32*D218),"")</f>
        <v/>
      </c>
      <c r="I218" s="46" t="str">
        <f>IFERROR(IF(D218="","",MIN(D218,4)*'⚙️ Parámetros'!$B$34+IF('📋 Registro Paradas'!N218="Sí",MIN(D218,8)*'⚙️ Parámetros'!$B$36,0)),"")</f>
        <v/>
      </c>
      <c r="J218" s="47" t="str">
        <f>IFERROR(IF(D218="","",D218*50*('⚙️ Parámetros'!$B$40-1)),"")</f>
        <v/>
      </c>
      <c r="K218" s="48" t="str">
        <f t="shared" si="3"/>
        <v/>
      </c>
      <c r="L218" s="46" t="str">
        <f>IFERROR(IF(D218="","",IF('📋 Registro Paradas'!O218="Sí",F218*'⚙️ Parámetros'!$B$43*IFERROR(INDEX('⚙️ Parámetros'!$E$23:$E$28,MATCH(C218,'⚙️ Parámetros'!$A$23:$A$28,0)),0),0)),"")</f>
        <v/>
      </c>
      <c r="M218" s="46" t="str">
        <f>IFERROR(IF(D218="","",IF(OR('📋 Registro Paradas'!P218="Sí",'📋 Registro Paradas'!P218="Sí — solo reproceso"),1*'⚙️ Parámetros'!$B$32*IFERROR('📋 Registro Paradas'!M218,1),0)),"")</f>
        <v/>
      </c>
      <c r="N218" s="45" t="str">
        <f>IFERROR(IF(D218="","",IF('📋 Registro Paradas'!N218="Sí",I218*('⚙️ Parámetros'!$B$41-1),0)),"")</f>
        <v/>
      </c>
      <c r="O218" s="49" t="str">
        <f>IFERROR(IF(D218="","",SUM(G218:H218,I218,K218,L218:N218)*'⚙️ Parámetros'!$B$44),"")</f>
        <v/>
      </c>
    </row>
    <row r="219" spans="1:15" x14ac:dyDescent="0.25">
      <c r="A219" s="40" t="str">
        <f>IFERROR('📋 Registro Paradas'!A219,"")</f>
        <v/>
      </c>
      <c r="B219" s="41">
        <f>IFERROR('📋 Registro Paradas'!B219,"")</f>
        <v>0</v>
      </c>
      <c r="C219" s="42">
        <f>IFERROR('📋 Registro Paradas'!C219,"")</f>
        <v>0</v>
      </c>
      <c r="D219" s="43" t="str">
        <f>IFERROR('📋 Registro Paradas'!I219,"")</f>
        <v/>
      </c>
      <c r="E219" s="42">
        <f>IFERROR('📋 Registro Paradas'!E219,"")</f>
        <v>0</v>
      </c>
      <c r="F219" s="44" t="str">
        <f>IFERROR(IF(D219="","",D219*IFERROR(INDEX('⚙️ Parámetros'!$B$23:$B$28,MATCH(C219,'⚙️ Parámetros'!$A$23:$A$28,0)),0)),"")</f>
        <v/>
      </c>
      <c r="G219" s="45" t="str">
        <f>IFERROR(IF(F219="","",F219*IFERROR(INDEX('⚙️ Parámetros'!$E$23:$E$28,MATCH(C219,'⚙️ Parámetros'!$A$23:$A$28,0)),0)),"")</f>
        <v/>
      </c>
      <c r="H219" s="46" t="str">
        <f>IFERROR(IF(D219="","",IFERROR('📋 Registro Paradas'!M219,0)*'⚙️ Parámetros'!$B$32*D219),"")</f>
        <v/>
      </c>
      <c r="I219" s="46" t="str">
        <f>IFERROR(IF(D219="","",MIN(D219,4)*'⚙️ Parámetros'!$B$34+IF('📋 Registro Paradas'!N219="Sí",MIN(D219,8)*'⚙️ Parámetros'!$B$36,0)),"")</f>
        <v/>
      </c>
      <c r="J219" s="47" t="str">
        <f>IFERROR(IF(D219="","",D219*50*('⚙️ Parámetros'!$B$40-1)),"")</f>
        <v/>
      </c>
      <c r="K219" s="48" t="str">
        <f t="shared" si="3"/>
        <v/>
      </c>
      <c r="L219" s="46" t="str">
        <f>IFERROR(IF(D219="","",IF('📋 Registro Paradas'!O219="Sí",F219*'⚙️ Parámetros'!$B$43*IFERROR(INDEX('⚙️ Parámetros'!$E$23:$E$28,MATCH(C219,'⚙️ Parámetros'!$A$23:$A$28,0)),0),0)),"")</f>
        <v/>
      </c>
      <c r="M219" s="46" t="str">
        <f>IFERROR(IF(D219="","",IF(OR('📋 Registro Paradas'!P219="Sí",'📋 Registro Paradas'!P219="Sí — solo reproceso"),1*'⚙️ Parámetros'!$B$32*IFERROR('📋 Registro Paradas'!M219,1),0)),"")</f>
        <v/>
      </c>
      <c r="N219" s="45" t="str">
        <f>IFERROR(IF(D219="","",IF('📋 Registro Paradas'!N219="Sí",I219*('⚙️ Parámetros'!$B$41-1),0)),"")</f>
        <v/>
      </c>
      <c r="O219" s="49" t="str">
        <f>IFERROR(IF(D219="","",SUM(G219:H219,I219,K219,L219:N219)*'⚙️ Parámetros'!$B$44),"")</f>
        <v/>
      </c>
    </row>
    <row r="220" spans="1:15" x14ac:dyDescent="0.25">
      <c r="A220" s="40" t="str">
        <f>IFERROR('📋 Registro Paradas'!A220,"")</f>
        <v/>
      </c>
      <c r="B220" s="41">
        <f>IFERROR('📋 Registro Paradas'!B220,"")</f>
        <v>0</v>
      </c>
      <c r="C220" s="42">
        <f>IFERROR('📋 Registro Paradas'!C220,"")</f>
        <v>0</v>
      </c>
      <c r="D220" s="43" t="str">
        <f>IFERROR('📋 Registro Paradas'!I220,"")</f>
        <v/>
      </c>
      <c r="E220" s="42">
        <f>IFERROR('📋 Registro Paradas'!E220,"")</f>
        <v>0</v>
      </c>
      <c r="F220" s="44" t="str">
        <f>IFERROR(IF(D220="","",D220*IFERROR(INDEX('⚙️ Parámetros'!$B$23:$B$28,MATCH(C220,'⚙️ Parámetros'!$A$23:$A$28,0)),0)),"")</f>
        <v/>
      </c>
      <c r="G220" s="45" t="str">
        <f>IFERROR(IF(F220="","",F220*IFERROR(INDEX('⚙️ Parámetros'!$E$23:$E$28,MATCH(C220,'⚙️ Parámetros'!$A$23:$A$28,0)),0)),"")</f>
        <v/>
      </c>
      <c r="H220" s="46" t="str">
        <f>IFERROR(IF(D220="","",IFERROR('📋 Registro Paradas'!M220,0)*'⚙️ Parámetros'!$B$32*D220),"")</f>
        <v/>
      </c>
      <c r="I220" s="46" t="str">
        <f>IFERROR(IF(D220="","",MIN(D220,4)*'⚙️ Parámetros'!$B$34+IF('📋 Registro Paradas'!N220="Sí",MIN(D220,8)*'⚙️ Parámetros'!$B$36,0)),"")</f>
        <v/>
      </c>
      <c r="J220" s="47" t="str">
        <f>IFERROR(IF(D220="","",D220*50*('⚙️ Parámetros'!$B$40-1)),"")</f>
        <v/>
      </c>
      <c r="K220" s="48" t="str">
        <f t="shared" si="3"/>
        <v/>
      </c>
      <c r="L220" s="46" t="str">
        <f>IFERROR(IF(D220="","",IF('📋 Registro Paradas'!O220="Sí",F220*'⚙️ Parámetros'!$B$43*IFERROR(INDEX('⚙️ Parámetros'!$E$23:$E$28,MATCH(C220,'⚙️ Parámetros'!$A$23:$A$28,0)),0),0)),"")</f>
        <v/>
      </c>
      <c r="M220" s="46" t="str">
        <f>IFERROR(IF(D220="","",IF(OR('📋 Registro Paradas'!P220="Sí",'📋 Registro Paradas'!P220="Sí — solo reproceso"),1*'⚙️ Parámetros'!$B$32*IFERROR('📋 Registro Paradas'!M220,1),0)),"")</f>
        <v/>
      </c>
      <c r="N220" s="45" t="str">
        <f>IFERROR(IF(D220="","",IF('📋 Registro Paradas'!N220="Sí",I220*('⚙️ Parámetros'!$B$41-1),0)),"")</f>
        <v/>
      </c>
      <c r="O220" s="49" t="str">
        <f>IFERROR(IF(D220="","",SUM(G220:H220,I220,K220,L220:N220)*'⚙️ Parámetros'!$B$44),"")</f>
        <v/>
      </c>
    </row>
    <row r="221" spans="1:15" x14ac:dyDescent="0.25">
      <c r="A221" s="40" t="str">
        <f>IFERROR('📋 Registro Paradas'!A221,"")</f>
        <v/>
      </c>
      <c r="B221" s="41">
        <f>IFERROR('📋 Registro Paradas'!B221,"")</f>
        <v>0</v>
      </c>
      <c r="C221" s="42">
        <f>IFERROR('📋 Registro Paradas'!C221,"")</f>
        <v>0</v>
      </c>
      <c r="D221" s="43" t="str">
        <f>IFERROR('📋 Registro Paradas'!I221,"")</f>
        <v/>
      </c>
      <c r="E221" s="42">
        <f>IFERROR('📋 Registro Paradas'!E221,"")</f>
        <v>0</v>
      </c>
      <c r="F221" s="44" t="str">
        <f>IFERROR(IF(D221="","",D221*IFERROR(INDEX('⚙️ Parámetros'!$B$23:$B$28,MATCH(C221,'⚙️ Parámetros'!$A$23:$A$28,0)),0)),"")</f>
        <v/>
      </c>
      <c r="G221" s="45" t="str">
        <f>IFERROR(IF(F221="","",F221*IFERROR(INDEX('⚙️ Parámetros'!$E$23:$E$28,MATCH(C221,'⚙️ Parámetros'!$A$23:$A$28,0)),0)),"")</f>
        <v/>
      </c>
      <c r="H221" s="46" t="str">
        <f>IFERROR(IF(D221="","",IFERROR('📋 Registro Paradas'!M221,0)*'⚙️ Parámetros'!$B$32*D221),"")</f>
        <v/>
      </c>
      <c r="I221" s="46" t="str">
        <f>IFERROR(IF(D221="","",MIN(D221,4)*'⚙️ Parámetros'!$B$34+IF('📋 Registro Paradas'!N221="Sí",MIN(D221,8)*'⚙️ Parámetros'!$B$36,0)),"")</f>
        <v/>
      </c>
      <c r="J221" s="47" t="str">
        <f>IFERROR(IF(D221="","",D221*50*('⚙️ Parámetros'!$B$40-1)),"")</f>
        <v/>
      </c>
      <c r="K221" s="48" t="str">
        <f t="shared" si="3"/>
        <v/>
      </c>
      <c r="L221" s="46" t="str">
        <f>IFERROR(IF(D221="","",IF('📋 Registro Paradas'!O221="Sí",F221*'⚙️ Parámetros'!$B$43*IFERROR(INDEX('⚙️ Parámetros'!$E$23:$E$28,MATCH(C221,'⚙️ Parámetros'!$A$23:$A$28,0)),0),0)),"")</f>
        <v/>
      </c>
      <c r="M221" s="46" t="str">
        <f>IFERROR(IF(D221="","",IF(OR('📋 Registro Paradas'!P221="Sí",'📋 Registro Paradas'!P221="Sí — solo reproceso"),1*'⚙️ Parámetros'!$B$32*IFERROR('📋 Registro Paradas'!M221,1),0)),"")</f>
        <v/>
      </c>
      <c r="N221" s="45" t="str">
        <f>IFERROR(IF(D221="","",IF('📋 Registro Paradas'!N221="Sí",I221*('⚙️ Parámetros'!$B$41-1),0)),"")</f>
        <v/>
      </c>
      <c r="O221" s="49" t="str">
        <f>IFERROR(IF(D221="","",SUM(G221:H221,I221,K221,L221:N221)*'⚙️ Parámetros'!$B$44),"")</f>
        <v/>
      </c>
    </row>
    <row r="222" spans="1:15" x14ac:dyDescent="0.25">
      <c r="A222" s="40" t="str">
        <f>IFERROR('📋 Registro Paradas'!A222,"")</f>
        <v/>
      </c>
      <c r="B222" s="41">
        <f>IFERROR('📋 Registro Paradas'!B222,"")</f>
        <v>0</v>
      </c>
      <c r="C222" s="42">
        <f>IFERROR('📋 Registro Paradas'!C222,"")</f>
        <v>0</v>
      </c>
      <c r="D222" s="43" t="str">
        <f>IFERROR('📋 Registro Paradas'!I222,"")</f>
        <v/>
      </c>
      <c r="E222" s="42">
        <f>IFERROR('📋 Registro Paradas'!E222,"")</f>
        <v>0</v>
      </c>
      <c r="F222" s="44" t="str">
        <f>IFERROR(IF(D222="","",D222*IFERROR(INDEX('⚙️ Parámetros'!$B$23:$B$28,MATCH(C222,'⚙️ Parámetros'!$A$23:$A$28,0)),0)),"")</f>
        <v/>
      </c>
      <c r="G222" s="45" t="str">
        <f>IFERROR(IF(F222="","",F222*IFERROR(INDEX('⚙️ Parámetros'!$E$23:$E$28,MATCH(C222,'⚙️ Parámetros'!$A$23:$A$28,0)),0)),"")</f>
        <v/>
      </c>
      <c r="H222" s="46" t="str">
        <f>IFERROR(IF(D222="","",IFERROR('📋 Registro Paradas'!M222,0)*'⚙️ Parámetros'!$B$32*D222),"")</f>
        <v/>
      </c>
      <c r="I222" s="46" t="str">
        <f>IFERROR(IF(D222="","",MIN(D222,4)*'⚙️ Parámetros'!$B$34+IF('📋 Registro Paradas'!N222="Sí",MIN(D222,8)*'⚙️ Parámetros'!$B$36,0)),"")</f>
        <v/>
      </c>
      <c r="J222" s="47" t="str">
        <f>IFERROR(IF(D222="","",D222*50*('⚙️ Parámetros'!$B$40-1)),"")</f>
        <v/>
      </c>
      <c r="K222" s="48" t="str">
        <f t="shared" si="3"/>
        <v/>
      </c>
      <c r="L222" s="46" t="str">
        <f>IFERROR(IF(D222="","",IF('📋 Registro Paradas'!O222="Sí",F222*'⚙️ Parámetros'!$B$43*IFERROR(INDEX('⚙️ Parámetros'!$E$23:$E$28,MATCH(C222,'⚙️ Parámetros'!$A$23:$A$28,0)),0),0)),"")</f>
        <v/>
      </c>
      <c r="M222" s="46" t="str">
        <f>IFERROR(IF(D222="","",IF(OR('📋 Registro Paradas'!P222="Sí",'📋 Registro Paradas'!P222="Sí — solo reproceso"),1*'⚙️ Parámetros'!$B$32*IFERROR('📋 Registro Paradas'!M222,1),0)),"")</f>
        <v/>
      </c>
      <c r="N222" s="45" t="str">
        <f>IFERROR(IF(D222="","",IF('📋 Registro Paradas'!N222="Sí",I222*('⚙️ Parámetros'!$B$41-1),0)),"")</f>
        <v/>
      </c>
      <c r="O222" s="49" t="str">
        <f>IFERROR(IF(D222="","",SUM(G222:H222,I222,K222,L222:N222)*'⚙️ Parámetros'!$B$44),"")</f>
        <v/>
      </c>
    </row>
    <row r="223" spans="1:15" x14ac:dyDescent="0.25">
      <c r="A223" s="40" t="str">
        <f>IFERROR('📋 Registro Paradas'!A223,"")</f>
        <v/>
      </c>
      <c r="B223" s="41">
        <f>IFERROR('📋 Registro Paradas'!B223,"")</f>
        <v>0</v>
      </c>
      <c r="C223" s="42">
        <f>IFERROR('📋 Registro Paradas'!C223,"")</f>
        <v>0</v>
      </c>
      <c r="D223" s="43" t="str">
        <f>IFERROR('📋 Registro Paradas'!I223,"")</f>
        <v/>
      </c>
      <c r="E223" s="42">
        <f>IFERROR('📋 Registro Paradas'!E223,"")</f>
        <v>0</v>
      </c>
      <c r="F223" s="44" t="str">
        <f>IFERROR(IF(D223="","",D223*IFERROR(INDEX('⚙️ Parámetros'!$B$23:$B$28,MATCH(C223,'⚙️ Parámetros'!$A$23:$A$28,0)),0)),"")</f>
        <v/>
      </c>
      <c r="G223" s="45" t="str">
        <f>IFERROR(IF(F223="","",F223*IFERROR(INDEX('⚙️ Parámetros'!$E$23:$E$28,MATCH(C223,'⚙️ Parámetros'!$A$23:$A$28,0)),0)),"")</f>
        <v/>
      </c>
      <c r="H223" s="46" t="str">
        <f>IFERROR(IF(D223="","",IFERROR('📋 Registro Paradas'!M223,0)*'⚙️ Parámetros'!$B$32*D223),"")</f>
        <v/>
      </c>
      <c r="I223" s="46" t="str">
        <f>IFERROR(IF(D223="","",MIN(D223,4)*'⚙️ Parámetros'!$B$34+IF('📋 Registro Paradas'!N223="Sí",MIN(D223,8)*'⚙️ Parámetros'!$B$36,0)),"")</f>
        <v/>
      </c>
      <c r="J223" s="47" t="str">
        <f>IFERROR(IF(D223="","",D223*50*('⚙️ Parámetros'!$B$40-1)),"")</f>
        <v/>
      </c>
      <c r="K223" s="48" t="str">
        <f t="shared" si="3"/>
        <v/>
      </c>
      <c r="L223" s="46" t="str">
        <f>IFERROR(IF(D223="","",IF('📋 Registro Paradas'!O223="Sí",F223*'⚙️ Parámetros'!$B$43*IFERROR(INDEX('⚙️ Parámetros'!$E$23:$E$28,MATCH(C223,'⚙️ Parámetros'!$A$23:$A$28,0)),0),0)),"")</f>
        <v/>
      </c>
      <c r="M223" s="46" t="str">
        <f>IFERROR(IF(D223="","",IF(OR('📋 Registro Paradas'!P223="Sí",'📋 Registro Paradas'!P223="Sí — solo reproceso"),1*'⚙️ Parámetros'!$B$32*IFERROR('📋 Registro Paradas'!M223,1),0)),"")</f>
        <v/>
      </c>
      <c r="N223" s="45" t="str">
        <f>IFERROR(IF(D223="","",IF('📋 Registro Paradas'!N223="Sí",I223*('⚙️ Parámetros'!$B$41-1),0)),"")</f>
        <v/>
      </c>
      <c r="O223" s="49" t="str">
        <f>IFERROR(IF(D223="","",SUM(G223:H223,I223,K223,L223:N223)*'⚙️ Parámetros'!$B$44),"")</f>
        <v/>
      </c>
    </row>
    <row r="224" spans="1:15" x14ac:dyDescent="0.25">
      <c r="A224" s="40" t="str">
        <f>IFERROR('📋 Registro Paradas'!A224,"")</f>
        <v/>
      </c>
      <c r="B224" s="41">
        <f>IFERROR('📋 Registro Paradas'!B224,"")</f>
        <v>0</v>
      </c>
      <c r="C224" s="42">
        <f>IFERROR('📋 Registro Paradas'!C224,"")</f>
        <v>0</v>
      </c>
      <c r="D224" s="43" t="str">
        <f>IFERROR('📋 Registro Paradas'!I224,"")</f>
        <v/>
      </c>
      <c r="E224" s="42">
        <f>IFERROR('📋 Registro Paradas'!E224,"")</f>
        <v>0</v>
      </c>
      <c r="F224" s="44" t="str">
        <f>IFERROR(IF(D224="","",D224*IFERROR(INDEX('⚙️ Parámetros'!$B$23:$B$28,MATCH(C224,'⚙️ Parámetros'!$A$23:$A$28,0)),0)),"")</f>
        <v/>
      </c>
      <c r="G224" s="45" t="str">
        <f>IFERROR(IF(F224="","",F224*IFERROR(INDEX('⚙️ Parámetros'!$E$23:$E$28,MATCH(C224,'⚙️ Parámetros'!$A$23:$A$28,0)),0)),"")</f>
        <v/>
      </c>
      <c r="H224" s="46" t="str">
        <f>IFERROR(IF(D224="","",IFERROR('📋 Registro Paradas'!M224,0)*'⚙️ Parámetros'!$B$32*D224),"")</f>
        <v/>
      </c>
      <c r="I224" s="46" t="str">
        <f>IFERROR(IF(D224="","",MIN(D224,4)*'⚙️ Parámetros'!$B$34+IF('📋 Registro Paradas'!N224="Sí",MIN(D224,8)*'⚙️ Parámetros'!$B$36,0)),"")</f>
        <v/>
      </c>
      <c r="J224" s="47" t="str">
        <f>IFERROR(IF(D224="","",D224*50*('⚙️ Parámetros'!$B$40-1)),"")</f>
        <v/>
      </c>
      <c r="K224" s="48" t="str">
        <f t="shared" si="3"/>
        <v/>
      </c>
      <c r="L224" s="46" t="str">
        <f>IFERROR(IF(D224="","",IF('📋 Registro Paradas'!O224="Sí",F224*'⚙️ Parámetros'!$B$43*IFERROR(INDEX('⚙️ Parámetros'!$E$23:$E$28,MATCH(C224,'⚙️ Parámetros'!$A$23:$A$28,0)),0),0)),"")</f>
        <v/>
      </c>
      <c r="M224" s="46" t="str">
        <f>IFERROR(IF(D224="","",IF(OR('📋 Registro Paradas'!P224="Sí",'📋 Registro Paradas'!P224="Sí — solo reproceso"),1*'⚙️ Parámetros'!$B$32*IFERROR('📋 Registro Paradas'!M224,1),0)),"")</f>
        <v/>
      </c>
      <c r="N224" s="45" t="str">
        <f>IFERROR(IF(D224="","",IF('📋 Registro Paradas'!N224="Sí",I224*('⚙️ Parámetros'!$B$41-1),0)),"")</f>
        <v/>
      </c>
      <c r="O224" s="49" t="str">
        <f>IFERROR(IF(D224="","",SUM(G224:H224,I224,K224,L224:N224)*'⚙️ Parámetros'!$B$44),"")</f>
        <v/>
      </c>
    </row>
    <row r="225" spans="1:15" x14ac:dyDescent="0.25">
      <c r="A225" s="40" t="str">
        <f>IFERROR('📋 Registro Paradas'!A225,"")</f>
        <v/>
      </c>
      <c r="B225" s="41">
        <f>IFERROR('📋 Registro Paradas'!B225,"")</f>
        <v>0</v>
      </c>
      <c r="C225" s="42">
        <f>IFERROR('📋 Registro Paradas'!C225,"")</f>
        <v>0</v>
      </c>
      <c r="D225" s="43" t="str">
        <f>IFERROR('📋 Registro Paradas'!I225,"")</f>
        <v/>
      </c>
      <c r="E225" s="42">
        <f>IFERROR('📋 Registro Paradas'!E225,"")</f>
        <v>0</v>
      </c>
      <c r="F225" s="44" t="str">
        <f>IFERROR(IF(D225="","",D225*IFERROR(INDEX('⚙️ Parámetros'!$B$23:$B$28,MATCH(C225,'⚙️ Parámetros'!$A$23:$A$28,0)),0)),"")</f>
        <v/>
      </c>
      <c r="G225" s="45" t="str">
        <f>IFERROR(IF(F225="","",F225*IFERROR(INDEX('⚙️ Parámetros'!$E$23:$E$28,MATCH(C225,'⚙️ Parámetros'!$A$23:$A$28,0)),0)),"")</f>
        <v/>
      </c>
      <c r="H225" s="46" t="str">
        <f>IFERROR(IF(D225="","",IFERROR('📋 Registro Paradas'!M225,0)*'⚙️ Parámetros'!$B$32*D225),"")</f>
        <v/>
      </c>
      <c r="I225" s="46" t="str">
        <f>IFERROR(IF(D225="","",MIN(D225,4)*'⚙️ Parámetros'!$B$34+IF('📋 Registro Paradas'!N225="Sí",MIN(D225,8)*'⚙️ Parámetros'!$B$36,0)),"")</f>
        <v/>
      </c>
      <c r="J225" s="47" t="str">
        <f>IFERROR(IF(D225="","",D225*50*('⚙️ Parámetros'!$B$40-1)),"")</f>
        <v/>
      </c>
      <c r="K225" s="48" t="str">
        <f t="shared" si="3"/>
        <v/>
      </c>
      <c r="L225" s="46" t="str">
        <f>IFERROR(IF(D225="","",IF('📋 Registro Paradas'!O225="Sí",F225*'⚙️ Parámetros'!$B$43*IFERROR(INDEX('⚙️ Parámetros'!$E$23:$E$28,MATCH(C225,'⚙️ Parámetros'!$A$23:$A$28,0)),0),0)),"")</f>
        <v/>
      </c>
      <c r="M225" s="46" t="str">
        <f>IFERROR(IF(D225="","",IF(OR('📋 Registro Paradas'!P225="Sí",'📋 Registro Paradas'!P225="Sí — solo reproceso"),1*'⚙️ Parámetros'!$B$32*IFERROR('📋 Registro Paradas'!M225,1),0)),"")</f>
        <v/>
      </c>
      <c r="N225" s="45" t="str">
        <f>IFERROR(IF(D225="","",IF('📋 Registro Paradas'!N225="Sí",I225*('⚙️ Parámetros'!$B$41-1),0)),"")</f>
        <v/>
      </c>
      <c r="O225" s="49" t="str">
        <f>IFERROR(IF(D225="","",SUM(G225:H225,I225,K225,L225:N225)*'⚙️ Parámetros'!$B$44),"")</f>
        <v/>
      </c>
    </row>
    <row r="226" spans="1:15" x14ac:dyDescent="0.25">
      <c r="A226" s="40" t="str">
        <f>IFERROR('📋 Registro Paradas'!A226,"")</f>
        <v/>
      </c>
      <c r="B226" s="41">
        <f>IFERROR('📋 Registro Paradas'!B226,"")</f>
        <v>0</v>
      </c>
      <c r="C226" s="42">
        <f>IFERROR('📋 Registro Paradas'!C226,"")</f>
        <v>0</v>
      </c>
      <c r="D226" s="43" t="str">
        <f>IFERROR('📋 Registro Paradas'!I226,"")</f>
        <v/>
      </c>
      <c r="E226" s="42">
        <f>IFERROR('📋 Registro Paradas'!E226,"")</f>
        <v>0</v>
      </c>
      <c r="F226" s="44" t="str">
        <f>IFERROR(IF(D226="","",D226*IFERROR(INDEX('⚙️ Parámetros'!$B$23:$B$28,MATCH(C226,'⚙️ Parámetros'!$A$23:$A$28,0)),0)),"")</f>
        <v/>
      </c>
      <c r="G226" s="45" t="str">
        <f>IFERROR(IF(F226="","",F226*IFERROR(INDEX('⚙️ Parámetros'!$E$23:$E$28,MATCH(C226,'⚙️ Parámetros'!$A$23:$A$28,0)),0)),"")</f>
        <v/>
      </c>
      <c r="H226" s="46" t="str">
        <f>IFERROR(IF(D226="","",IFERROR('📋 Registro Paradas'!M226,0)*'⚙️ Parámetros'!$B$32*D226),"")</f>
        <v/>
      </c>
      <c r="I226" s="46" t="str">
        <f>IFERROR(IF(D226="","",MIN(D226,4)*'⚙️ Parámetros'!$B$34+IF('📋 Registro Paradas'!N226="Sí",MIN(D226,8)*'⚙️ Parámetros'!$B$36,0)),"")</f>
        <v/>
      </c>
      <c r="J226" s="47" t="str">
        <f>IFERROR(IF(D226="","",D226*50*('⚙️ Parámetros'!$B$40-1)),"")</f>
        <v/>
      </c>
      <c r="K226" s="48" t="str">
        <f t="shared" si="3"/>
        <v/>
      </c>
      <c r="L226" s="46" t="str">
        <f>IFERROR(IF(D226="","",IF('📋 Registro Paradas'!O226="Sí",F226*'⚙️ Parámetros'!$B$43*IFERROR(INDEX('⚙️ Parámetros'!$E$23:$E$28,MATCH(C226,'⚙️ Parámetros'!$A$23:$A$28,0)),0),0)),"")</f>
        <v/>
      </c>
      <c r="M226" s="46" t="str">
        <f>IFERROR(IF(D226="","",IF(OR('📋 Registro Paradas'!P226="Sí",'📋 Registro Paradas'!P226="Sí — solo reproceso"),1*'⚙️ Parámetros'!$B$32*IFERROR('📋 Registro Paradas'!M226,1),0)),"")</f>
        <v/>
      </c>
      <c r="N226" s="45" t="str">
        <f>IFERROR(IF(D226="","",IF('📋 Registro Paradas'!N226="Sí",I226*('⚙️ Parámetros'!$B$41-1),0)),"")</f>
        <v/>
      </c>
      <c r="O226" s="49" t="str">
        <f>IFERROR(IF(D226="","",SUM(G226:H226,I226,K226,L226:N226)*'⚙️ Parámetros'!$B$44),"")</f>
        <v/>
      </c>
    </row>
    <row r="227" spans="1:15" x14ac:dyDescent="0.25">
      <c r="A227" s="40" t="str">
        <f>IFERROR('📋 Registro Paradas'!A227,"")</f>
        <v/>
      </c>
      <c r="B227" s="41">
        <f>IFERROR('📋 Registro Paradas'!B227,"")</f>
        <v>0</v>
      </c>
      <c r="C227" s="42">
        <f>IFERROR('📋 Registro Paradas'!C227,"")</f>
        <v>0</v>
      </c>
      <c r="D227" s="43" t="str">
        <f>IFERROR('📋 Registro Paradas'!I227,"")</f>
        <v/>
      </c>
      <c r="E227" s="42">
        <f>IFERROR('📋 Registro Paradas'!E227,"")</f>
        <v>0</v>
      </c>
      <c r="F227" s="44" t="str">
        <f>IFERROR(IF(D227="","",D227*IFERROR(INDEX('⚙️ Parámetros'!$B$23:$B$28,MATCH(C227,'⚙️ Parámetros'!$A$23:$A$28,0)),0)),"")</f>
        <v/>
      </c>
      <c r="G227" s="45" t="str">
        <f>IFERROR(IF(F227="","",F227*IFERROR(INDEX('⚙️ Parámetros'!$E$23:$E$28,MATCH(C227,'⚙️ Parámetros'!$A$23:$A$28,0)),0)),"")</f>
        <v/>
      </c>
      <c r="H227" s="46" t="str">
        <f>IFERROR(IF(D227="","",IFERROR('📋 Registro Paradas'!M227,0)*'⚙️ Parámetros'!$B$32*D227),"")</f>
        <v/>
      </c>
      <c r="I227" s="46" t="str">
        <f>IFERROR(IF(D227="","",MIN(D227,4)*'⚙️ Parámetros'!$B$34+IF('📋 Registro Paradas'!N227="Sí",MIN(D227,8)*'⚙️ Parámetros'!$B$36,0)),"")</f>
        <v/>
      </c>
      <c r="J227" s="47" t="str">
        <f>IFERROR(IF(D227="","",D227*50*('⚙️ Parámetros'!$B$40-1)),"")</f>
        <v/>
      </c>
      <c r="K227" s="48" t="str">
        <f t="shared" si="3"/>
        <v/>
      </c>
      <c r="L227" s="46" t="str">
        <f>IFERROR(IF(D227="","",IF('📋 Registro Paradas'!O227="Sí",F227*'⚙️ Parámetros'!$B$43*IFERROR(INDEX('⚙️ Parámetros'!$E$23:$E$28,MATCH(C227,'⚙️ Parámetros'!$A$23:$A$28,0)),0),0)),"")</f>
        <v/>
      </c>
      <c r="M227" s="46" t="str">
        <f>IFERROR(IF(D227="","",IF(OR('📋 Registro Paradas'!P227="Sí",'📋 Registro Paradas'!P227="Sí — solo reproceso"),1*'⚙️ Parámetros'!$B$32*IFERROR('📋 Registro Paradas'!M227,1),0)),"")</f>
        <v/>
      </c>
      <c r="N227" s="45" t="str">
        <f>IFERROR(IF(D227="","",IF('📋 Registro Paradas'!N227="Sí",I227*('⚙️ Parámetros'!$B$41-1),0)),"")</f>
        <v/>
      </c>
      <c r="O227" s="49" t="str">
        <f>IFERROR(IF(D227="","",SUM(G227:H227,I227,K227,L227:N227)*'⚙️ Parámetros'!$B$44),"")</f>
        <v/>
      </c>
    </row>
    <row r="228" spans="1:15" x14ac:dyDescent="0.25">
      <c r="A228" s="40" t="str">
        <f>IFERROR('📋 Registro Paradas'!A228,"")</f>
        <v/>
      </c>
      <c r="B228" s="41">
        <f>IFERROR('📋 Registro Paradas'!B228,"")</f>
        <v>0</v>
      </c>
      <c r="C228" s="42">
        <f>IFERROR('📋 Registro Paradas'!C228,"")</f>
        <v>0</v>
      </c>
      <c r="D228" s="43" t="str">
        <f>IFERROR('📋 Registro Paradas'!I228,"")</f>
        <v/>
      </c>
      <c r="E228" s="42">
        <f>IFERROR('📋 Registro Paradas'!E228,"")</f>
        <v>0</v>
      </c>
      <c r="F228" s="44" t="str">
        <f>IFERROR(IF(D228="","",D228*IFERROR(INDEX('⚙️ Parámetros'!$B$23:$B$28,MATCH(C228,'⚙️ Parámetros'!$A$23:$A$28,0)),0)),"")</f>
        <v/>
      </c>
      <c r="G228" s="45" t="str">
        <f>IFERROR(IF(F228="","",F228*IFERROR(INDEX('⚙️ Parámetros'!$E$23:$E$28,MATCH(C228,'⚙️ Parámetros'!$A$23:$A$28,0)),0)),"")</f>
        <v/>
      </c>
      <c r="H228" s="46" t="str">
        <f>IFERROR(IF(D228="","",IFERROR('📋 Registro Paradas'!M228,0)*'⚙️ Parámetros'!$B$32*D228),"")</f>
        <v/>
      </c>
      <c r="I228" s="46" t="str">
        <f>IFERROR(IF(D228="","",MIN(D228,4)*'⚙️ Parámetros'!$B$34+IF('📋 Registro Paradas'!N228="Sí",MIN(D228,8)*'⚙️ Parámetros'!$B$36,0)),"")</f>
        <v/>
      </c>
      <c r="J228" s="47" t="str">
        <f>IFERROR(IF(D228="","",D228*50*('⚙️ Parámetros'!$B$40-1)),"")</f>
        <v/>
      </c>
      <c r="K228" s="48" t="str">
        <f t="shared" si="3"/>
        <v/>
      </c>
      <c r="L228" s="46" t="str">
        <f>IFERROR(IF(D228="","",IF('📋 Registro Paradas'!O228="Sí",F228*'⚙️ Parámetros'!$B$43*IFERROR(INDEX('⚙️ Parámetros'!$E$23:$E$28,MATCH(C228,'⚙️ Parámetros'!$A$23:$A$28,0)),0),0)),"")</f>
        <v/>
      </c>
      <c r="M228" s="46" t="str">
        <f>IFERROR(IF(D228="","",IF(OR('📋 Registro Paradas'!P228="Sí",'📋 Registro Paradas'!P228="Sí — solo reproceso"),1*'⚙️ Parámetros'!$B$32*IFERROR('📋 Registro Paradas'!M228,1),0)),"")</f>
        <v/>
      </c>
      <c r="N228" s="45" t="str">
        <f>IFERROR(IF(D228="","",IF('📋 Registro Paradas'!N228="Sí",I228*('⚙️ Parámetros'!$B$41-1),0)),"")</f>
        <v/>
      </c>
      <c r="O228" s="49" t="str">
        <f>IFERROR(IF(D228="","",SUM(G228:H228,I228,K228,L228:N228)*'⚙️ Parámetros'!$B$44),"")</f>
        <v/>
      </c>
    </row>
    <row r="229" spans="1:15" x14ac:dyDescent="0.25">
      <c r="A229" s="40" t="str">
        <f>IFERROR('📋 Registro Paradas'!A229,"")</f>
        <v/>
      </c>
      <c r="B229" s="41">
        <f>IFERROR('📋 Registro Paradas'!B229,"")</f>
        <v>0</v>
      </c>
      <c r="C229" s="42">
        <f>IFERROR('📋 Registro Paradas'!C229,"")</f>
        <v>0</v>
      </c>
      <c r="D229" s="43" t="str">
        <f>IFERROR('📋 Registro Paradas'!I229,"")</f>
        <v/>
      </c>
      <c r="E229" s="42">
        <f>IFERROR('📋 Registro Paradas'!E229,"")</f>
        <v>0</v>
      </c>
      <c r="F229" s="44" t="str">
        <f>IFERROR(IF(D229="","",D229*IFERROR(INDEX('⚙️ Parámetros'!$B$23:$B$28,MATCH(C229,'⚙️ Parámetros'!$A$23:$A$28,0)),0)),"")</f>
        <v/>
      </c>
      <c r="G229" s="45" t="str">
        <f>IFERROR(IF(F229="","",F229*IFERROR(INDEX('⚙️ Parámetros'!$E$23:$E$28,MATCH(C229,'⚙️ Parámetros'!$A$23:$A$28,0)),0)),"")</f>
        <v/>
      </c>
      <c r="H229" s="46" t="str">
        <f>IFERROR(IF(D229="","",IFERROR('📋 Registro Paradas'!M229,0)*'⚙️ Parámetros'!$B$32*D229),"")</f>
        <v/>
      </c>
      <c r="I229" s="46" t="str">
        <f>IFERROR(IF(D229="","",MIN(D229,4)*'⚙️ Parámetros'!$B$34+IF('📋 Registro Paradas'!N229="Sí",MIN(D229,8)*'⚙️ Parámetros'!$B$36,0)),"")</f>
        <v/>
      </c>
      <c r="J229" s="47" t="str">
        <f>IFERROR(IF(D229="","",D229*50*('⚙️ Parámetros'!$B$40-1)),"")</f>
        <v/>
      </c>
      <c r="K229" s="48" t="str">
        <f t="shared" si="3"/>
        <v/>
      </c>
      <c r="L229" s="46" t="str">
        <f>IFERROR(IF(D229="","",IF('📋 Registro Paradas'!O229="Sí",F229*'⚙️ Parámetros'!$B$43*IFERROR(INDEX('⚙️ Parámetros'!$E$23:$E$28,MATCH(C229,'⚙️ Parámetros'!$A$23:$A$28,0)),0),0)),"")</f>
        <v/>
      </c>
      <c r="M229" s="46" t="str">
        <f>IFERROR(IF(D229="","",IF(OR('📋 Registro Paradas'!P229="Sí",'📋 Registro Paradas'!P229="Sí — solo reproceso"),1*'⚙️ Parámetros'!$B$32*IFERROR('📋 Registro Paradas'!M229,1),0)),"")</f>
        <v/>
      </c>
      <c r="N229" s="45" t="str">
        <f>IFERROR(IF(D229="","",IF('📋 Registro Paradas'!N229="Sí",I229*('⚙️ Parámetros'!$B$41-1),0)),"")</f>
        <v/>
      </c>
      <c r="O229" s="49" t="str">
        <f>IFERROR(IF(D229="","",SUM(G229:H229,I229,K229,L229:N229)*'⚙️ Parámetros'!$B$44),"")</f>
        <v/>
      </c>
    </row>
    <row r="230" spans="1:15" x14ac:dyDescent="0.25">
      <c r="A230" s="40" t="str">
        <f>IFERROR('📋 Registro Paradas'!A230,"")</f>
        <v/>
      </c>
      <c r="B230" s="41">
        <f>IFERROR('📋 Registro Paradas'!B230,"")</f>
        <v>0</v>
      </c>
      <c r="C230" s="42">
        <f>IFERROR('📋 Registro Paradas'!C230,"")</f>
        <v>0</v>
      </c>
      <c r="D230" s="43" t="str">
        <f>IFERROR('📋 Registro Paradas'!I230,"")</f>
        <v/>
      </c>
      <c r="E230" s="42">
        <f>IFERROR('📋 Registro Paradas'!E230,"")</f>
        <v>0</v>
      </c>
      <c r="F230" s="44" t="str">
        <f>IFERROR(IF(D230="","",D230*IFERROR(INDEX('⚙️ Parámetros'!$B$23:$B$28,MATCH(C230,'⚙️ Parámetros'!$A$23:$A$28,0)),0)),"")</f>
        <v/>
      </c>
      <c r="G230" s="45" t="str">
        <f>IFERROR(IF(F230="","",F230*IFERROR(INDEX('⚙️ Parámetros'!$E$23:$E$28,MATCH(C230,'⚙️ Parámetros'!$A$23:$A$28,0)),0)),"")</f>
        <v/>
      </c>
      <c r="H230" s="46" t="str">
        <f>IFERROR(IF(D230="","",IFERROR('📋 Registro Paradas'!M230,0)*'⚙️ Parámetros'!$B$32*D230),"")</f>
        <v/>
      </c>
      <c r="I230" s="46" t="str">
        <f>IFERROR(IF(D230="","",MIN(D230,4)*'⚙️ Parámetros'!$B$34+IF('📋 Registro Paradas'!N230="Sí",MIN(D230,8)*'⚙️ Parámetros'!$B$36,0)),"")</f>
        <v/>
      </c>
      <c r="J230" s="47" t="str">
        <f>IFERROR(IF(D230="","",D230*50*('⚙️ Parámetros'!$B$40-1)),"")</f>
        <v/>
      </c>
      <c r="K230" s="48" t="str">
        <f t="shared" si="3"/>
        <v/>
      </c>
      <c r="L230" s="46" t="str">
        <f>IFERROR(IF(D230="","",IF('📋 Registro Paradas'!O230="Sí",F230*'⚙️ Parámetros'!$B$43*IFERROR(INDEX('⚙️ Parámetros'!$E$23:$E$28,MATCH(C230,'⚙️ Parámetros'!$A$23:$A$28,0)),0),0)),"")</f>
        <v/>
      </c>
      <c r="M230" s="46" t="str">
        <f>IFERROR(IF(D230="","",IF(OR('📋 Registro Paradas'!P230="Sí",'📋 Registro Paradas'!P230="Sí — solo reproceso"),1*'⚙️ Parámetros'!$B$32*IFERROR('📋 Registro Paradas'!M230,1),0)),"")</f>
        <v/>
      </c>
      <c r="N230" s="45" t="str">
        <f>IFERROR(IF(D230="","",IF('📋 Registro Paradas'!N230="Sí",I230*('⚙️ Parámetros'!$B$41-1),0)),"")</f>
        <v/>
      </c>
      <c r="O230" s="49" t="str">
        <f>IFERROR(IF(D230="","",SUM(G230:H230,I230,K230,L230:N230)*'⚙️ Parámetros'!$B$44),"")</f>
        <v/>
      </c>
    </row>
    <row r="231" spans="1:15" x14ac:dyDescent="0.25">
      <c r="A231" s="40" t="str">
        <f>IFERROR('📋 Registro Paradas'!A231,"")</f>
        <v/>
      </c>
      <c r="B231" s="41">
        <f>IFERROR('📋 Registro Paradas'!B231,"")</f>
        <v>0</v>
      </c>
      <c r="C231" s="42">
        <f>IFERROR('📋 Registro Paradas'!C231,"")</f>
        <v>0</v>
      </c>
      <c r="D231" s="43" t="str">
        <f>IFERROR('📋 Registro Paradas'!I231,"")</f>
        <v/>
      </c>
      <c r="E231" s="42">
        <f>IFERROR('📋 Registro Paradas'!E231,"")</f>
        <v>0</v>
      </c>
      <c r="F231" s="44" t="str">
        <f>IFERROR(IF(D231="","",D231*IFERROR(INDEX('⚙️ Parámetros'!$B$23:$B$28,MATCH(C231,'⚙️ Parámetros'!$A$23:$A$28,0)),0)),"")</f>
        <v/>
      </c>
      <c r="G231" s="45" t="str">
        <f>IFERROR(IF(F231="","",F231*IFERROR(INDEX('⚙️ Parámetros'!$E$23:$E$28,MATCH(C231,'⚙️ Parámetros'!$A$23:$A$28,0)),0)),"")</f>
        <v/>
      </c>
      <c r="H231" s="46" t="str">
        <f>IFERROR(IF(D231="","",IFERROR('📋 Registro Paradas'!M231,0)*'⚙️ Parámetros'!$B$32*D231),"")</f>
        <v/>
      </c>
      <c r="I231" s="46" t="str">
        <f>IFERROR(IF(D231="","",MIN(D231,4)*'⚙️ Parámetros'!$B$34+IF('📋 Registro Paradas'!N231="Sí",MIN(D231,8)*'⚙️ Parámetros'!$B$36,0)),"")</f>
        <v/>
      </c>
      <c r="J231" s="47" t="str">
        <f>IFERROR(IF(D231="","",D231*50*('⚙️ Parámetros'!$B$40-1)),"")</f>
        <v/>
      </c>
      <c r="K231" s="48" t="str">
        <f t="shared" si="3"/>
        <v/>
      </c>
      <c r="L231" s="46" t="str">
        <f>IFERROR(IF(D231="","",IF('📋 Registro Paradas'!O231="Sí",F231*'⚙️ Parámetros'!$B$43*IFERROR(INDEX('⚙️ Parámetros'!$E$23:$E$28,MATCH(C231,'⚙️ Parámetros'!$A$23:$A$28,0)),0),0)),"")</f>
        <v/>
      </c>
      <c r="M231" s="46" t="str">
        <f>IFERROR(IF(D231="","",IF(OR('📋 Registro Paradas'!P231="Sí",'📋 Registro Paradas'!P231="Sí — solo reproceso"),1*'⚙️ Parámetros'!$B$32*IFERROR('📋 Registro Paradas'!M231,1),0)),"")</f>
        <v/>
      </c>
      <c r="N231" s="45" t="str">
        <f>IFERROR(IF(D231="","",IF('📋 Registro Paradas'!N231="Sí",I231*('⚙️ Parámetros'!$B$41-1),0)),"")</f>
        <v/>
      </c>
      <c r="O231" s="49" t="str">
        <f>IFERROR(IF(D231="","",SUM(G231:H231,I231,K231,L231:N231)*'⚙️ Parámetros'!$B$44),"")</f>
        <v/>
      </c>
    </row>
    <row r="232" spans="1:15" x14ac:dyDescent="0.25">
      <c r="A232" s="40" t="str">
        <f>IFERROR('📋 Registro Paradas'!A232,"")</f>
        <v/>
      </c>
      <c r="B232" s="41">
        <f>IFERROR('📋 Registro Paradas'!B232,"")</f>
        <v>0</v>
      </c>
      <c r="C232" s="42">
        <f>IFERROR('📋 Registro Paradas'!C232,"")</f>
        <v>0</v>
      </c>
      <c r="D232" s="43" t="str">
        <f>IFERROR('📋 Registro Paradas'!I232,"")</f>
        <v/>
      </c>
      <c r="E232" s="42">
        <f>IFERROR('📋 Registro Paradas'!E232,"")</f>
        <v>0</v>
      </c>
      <c r="F232" s="44" t="str">
        <f>IFERROR(IF(D232="","",D232*IFERROR(INDEX('⚙️ Parámetros'!$B$23:$B$28,MATCH(C232,'⚙️ Parámetros'!$A$23:$A$28,0)),0)),"")</f>
        <v/>
      </c>
      <c r="G232" s="45" t="str">
        <f>IFERROR(IF(F232="","",F232*IFERROR(INDEX('⚙️ Parámetros'!$E$23:$E$28,MATCH(C232,'⚙️ Parámetros'!$A$23:$A$28,0)),0)),"")</f>
        <v/>
      </c>
      <c r="H232" s="46" t="str">
        <f>IFERROR(IF(D232="","",IFERROR('📋 Registro Paradas'!M232,0)*'⚙️ Parámetros'!$B$32*D232),"")</f>
        <v/>
      </c>
      <c r="I232" s="46" t="str">
        <f>IFERROR(IF(D232="","",MIN(D232,4)*'⚙️ Parámetros'!$B$34+IF('📋 Registro Paradas'!N232="Sí",MIN(D232,8)*'⚙️ Parámetros'!$B$36,0)),"")</f>
        <v/>
      </c>
      <c r="J232" s="47" t="str">
        <f>IFERROR(IF(D232="","",D232*50*('⚙️ Parámetros'!$B$40-1)),"")</f>
        <v/>
      </c>
      <c r="K232" s="48" t="str">
        <f t="shared" si="3"/>
        <v/>
      </c>
      <c r="L232" s="46" t="str">
        <f>IFERROR(IF(D232="","",IF('📋 Registro Paradas'!O232="Sí",F232*'⚙️ Parámetros'!$B$43*IFERROR(INDEX('⚙️ Parámetros'!$E$23:$E$28,MATCH(C232,'⚙️ Parámetros'!$A$23:$A$28,0)),0),0)),"")</f>
        <v/>
      </c>
      <c r="M232" s="46" t="str">
        <f>IFERROR(IF(D232="","",IF(OR('📋 Registro Paradas'!P232="Sí",'📋 Registro Paradas'!P232="Sí — solo reproceso"),1*'⚙️ Parámetros'!$B$32*IFERROR('📋 Registro Paradas'!M232,1),0)),"")</f>
        <v/>
      </c>
      <c r="N232" s="45" t="str">
        <f>IFERROR(IF(D232="","",IF('📋 Registro Paradas'!N232="Sí",I232*('⚙️ Parámetros'!$B$41-1),0)),"")</f>
        <v/>
      </c>
      <c r="O232" s="49" t="str">
        <f>IFERROR(IF(D232="","",SUM(G232:H232,I232,K232,L232:N232)*'⚙️ Parámetros'!$B$44),"")</f>
        <v/>
      </c>
    </row>
    <row r="233" spans="1:15" x14ac:dyDescent="0.25">
      <c r="A233" s="40" t="str">
        <f>IFERROR('📋 Registro Paradas'!A233,"")</f>
        <v/>
      </c>
      <c r="B233" s="41">
        <f>IFERROR('📋 Registro Paradas'!B233,"")</f>
        <v>0</v>
      </c>
      <c r="C233" s="42">
        <f>IFERROR('📋 Registro Paradas'!C233,"")</f>
        <v>0</v>
      </c>
      <c r="D233" s="43" t="str">
        <f>IFERROR('📋 Registro Paradas'!I233,"")</f>
        <v/>
      </c>
      <c r="E233" s="42">
        <f>IFERROR('📋 Registro Paradas'!E233,"")</f>
        <v>0</v>
      </c>
      <c r="F233" s="44" t="str">
        <f>IFERROR(IF(D233="","",D233*IFERROR(INDEX('⚙️ Parámetros'!$B$23:$B$28,MATCH(C233,'⚙️ Parámetros'!$A$23:$A$28,0)),0)),"")</f>
        <v/>
      </c>
      <c r="G233" s="45" t="str">
        <f>IFERROR(IF(F233="","",F233*IFERROR(INDEX('⚙️ Parámetros'!$E$23:$E$28,MATCH(C233,'⚙️ Parámetros'!$A$23:$A$28,0)),0)),"")</f>
        <v/>
      </c>
      <c r="H233" s="46" t="str">
        <f>IFERROR(IF(D233="","",IFERROR('📋 Registro Paradas'!M233,0)*'⚙️ Parámetros'!$B$32*D233),"")</f>
        <v/>
      </c>
      <c r="I233" s="46" t="str">
        <f>IFERROR(IF(D233="","",MIN(D233,4)*'⚙️ Parámetros'!$B$34+IF('📋 Registro Paradas'!N233="Sí",MIN(D233,8)*'⚙️ Parámetros'!$B$36,0)),"")</f>
        <v/>
      </c>
      <c r="J233" s="47" t="str">
        <f>IFERROR(IF(D233="","",D233*50*('⚙️ Parámetros'!$B$40-1)),"")</f>
        <v/>
      </c>
      <c r="K233" s="48" t="str">
        <f t="shared" si="3"/>
        <v/>
      </c>
      <c r="L233" s="46" t="str">
        <f>IFERROR(IF(D233="","",IF('📋 Registro Paradas'!O233="Sí",F233*'⚙️ Parámetros'!$B$43*IFERROR(INDEX('⚙️ Parámetros'!$E$23:$E$28,MATCH(C233,'⚙️ Parámetros'!$A$23:$A$28,0)),0),0)),"")</f>
        <v/>
      </c>
      <c r="M233" s="46" t="str">
        <f>IFERROR(IF(D233="","",IF(OR('📋 Registro Paradas'!P233="Sí",'📋 Registro Paradas'!P233="Sí — solo reproceso"),1*'⚙️ Parámetros'!$B$32*IFERROR('📋 Registro Paradas'!M233,1),0)),"")</f>
        <v/>
      </c>
      <c r="N233" s="45" t="str">
        <f>IFERROR(IF(D233="","",IF('📋 Registro Paradas'!N233="Sí",I233*('⚙️ Parámetros'!$B$41-1),0)),"")</f>
        <v/>
      </c>
      <c r="O233" s="49" t="str">
        <f>IFERROR(IF(D233="","",SUM(G233:H233,I233,K233,L233:N233)*'⚙️ Parámetros'!$B$44),"")</f>
        <v/>
      </c>
    </row>
    <row r="234" spans="1:15" x14ac:dyDescent="0.25">
      <c r="A234" s="40" t="str">
        <f>IFERROR('📋 Registro Paradas'!A234,"")</f>
        <v/>
      </c>
      <c r="B234" s="41">
        <f>IFERROR('📋 Registro Paradas'!B234,"")</f>
        <v>0</v>
      </c>
      <c r="C234" s="42">
        <f>IFERROR('📋 Registro Paradas'!C234,"")</f>
        <v>0</v>
      </c>
      <c r="D234" s="43" t="str">
        <f>IFERROR('📋 Registro Paradas'!I234,"")</f>
        <v/>
      </c>
      <c r="E234" s="42">
        <f>IFERROR('📋 Registro Paradas'!E234,"")</f>
        <v>0</v>
      </c>
      <c r="F234" s="44" t="str">
        <f>IFERROR(IF(D234="","",D234*IFERROR(INDEX('⚙️ Parámetros'!$B$23:$B$28,MATCH(C234,'⚙️ Parámetros'!$A$23:$A$28,0)),0)),"")</f>
        <v/>
      </c>
      <c r="G234" s="45" t="str">
        <f>IFERROR(IF(F234="","",F234*IFERROR(INDEX('⚙️ Parámetros'!$E$23:$E$28,MATCH(C234,'⚙️ Parámetros'!$A$23:$A$28,0)),0)),"")</f>
        <v/>
      </c>
      <c r="H234" s="46" t="str">
        <f>IFERROR(IF(D234="","",IFERROR('📋 Registro Paradas'!M234,0)*'⚙️ Parámetros'!$B$32*D234),"")</f>
        <v/>
      </c>
      <c r="I234" s="46" t="str">
        <f>IFERROR(IF(D234="","",MIN(D234,4)*'⚙️ Parámetros'!$B$34+IF('📋 Registro Paradas'!N234="Sí",MIN(D234,8)*'⚙️ Parámetros'!$B$36,0)),"")</f>
        <v/>
      </c>
      <c r="J234" s="47" t="str">
        <f>IFERROR(IF(D234="","",D234*50*('⚙️ Parámetros'!$B$40-1)),"")</f>
        <v/>
      </c>
      <c r="K234" s="48" t="str">
        <f t="shared" si="3"/>
        <v/>
      </c>
      <c r="L234" s="46" t="str">
        <f>IFERROR(IF(D234="","",IF('📋 Registro Paradas'!O234="Sí",F234*'⚙️ Parámetros'!$B$43*IFERROR(INDEX('⚙️ Parámetros'!$E$23:$E$28,MATCH(C234,'⚙️ Parámetros'!$A$23:$A$28,0)),0),0)),"")</f>
        <v/>
      </c>
      <c r="M234" s="46" t="str">
        <f>IFERROR(IF(D234="","",IF(OR('📋 Registro Paradas'!P234="Sí",'📋 Registro Paradas'!P234="Sí — solo reproceso"),1*'⚙️ Parámetros'!$B$32*IFERROR('📋 Registro Paradas'!M234,1),0)),"")</f>
        <v/>
      </c>
      <c r="N234" s="45" t="str">
        <f>IFERROR(IF(D234="","",IF('📋 Registro Paradas'!N234="Sí",I234*('⚙️ Parámetros'!$B$41-1),0)),"")</f>
        <v/>
      </c>
      <c r="O234" s="49" t="str">
        <f>IFERROR(IF(D234="","",SUM(G234:H234,I234,K234,L234:N234)*'⚙️ Parámetros'!$B$44),"")</f>
        <v/>
      </c>
    </row>
    <row r="235" spans="1:15" x14ac:dyDescent="0.25">
      <c r="A235" s="40" t="str">
        <f>IFERROR('📋 Registro Paradas'!A235,"")</f>
        <v/>
      </c>
      <c r="B235" s="41">
        <f>IFERROR('📋 Registro Paradas'!B235,"")</f>
        <v>0</v>
      </c>
      <c r="C235" s="42">
        <f>IFERROR('📋 Registro Paradas'!C235,"")</f>
        <v>0</v>
      </c>
      <c r="D235" s="43" t="str">
        <f>IFERROR('📋 Registro Paradas'!I235,"")</f>
        <v/>
      </c>
      <c r="E235" s="42">
        <f>IFERROR('📋 Registro Paradas'!E235,"")</f>
        <v>0</v>
      </c>
      <c r="F235" s="44" t="str">
        <f>IFERROR(IF(D235="","",D235*IFERROR(INDEX('⚙️ Parámetros'!$B$23:$B$28,MATCH(C235,'⚙️ Parámetros'!$A$23:$A$28,0)),0)),"")</f>
        <v/>
      </c>
      <c r="G235" s="45" t="str">
        <f>IFERROR(IF(F235="","",F235*IFERROR(INDEX('⚙️ Parámetros'!$E$23:$E$28,MATCH(C235,'⚙️ Parámetros'!$A$23:$A$28,0)),0)),"")</f>
        <v/>
      </c>
      <c r="H235" s="46" t="str">
        <f>IFERROR(IF(D235="","",IFERROR('📋 Registro Paradas'!M235,0)*'⚙️ Parámetros'!$B$32*D235),"")</f>
        <v/>
      </c>
      <c r="I235" s="46" t="str">
        <f>IFERROR(IF(D235="","",MIN(D235,4)*'⚙️ Parámetros'!$B$34+IF('📋 Registro Paradas'!N235="Sí",MIN(D235,8)*'⚙️ Parámetros'!$B$36,0)),"")</f>
        <v/>
      </c>
      <c r="J235" s="47" t="str">
        <f>IFERROR(IF(D235="","",D235*50*('⚙️ Parámetros'!$B$40-1)),"")</f>
        <v/>
      </c>
      <c r="K235" s="48" t="str">
        <f t="shared" si="3"/>
        <v/>
      </c>
      <c r="L235" s="46" t="str">
        <f>IFERROR(IF(D235="","",IF('📋 Registro Paradas'!O235="Sí",F235*'⚙️ Parámetros'!$B$43*IFERROR(INDEX('⚙️ Parámetros'!$E$23:$E$28,MATCH(C235,'⚙️ Parámetros'!$A$23:$A$28,0)),0),0)),"")</f>
        <v/>
      </c>
      <c r="M235" s="46" t="str">
        <f>IFERROR(IF(D235="","",IF(OR('📋 Registro Paradas'!P235="Sí",'📋 Registro Paradas'!P235="Sí — solo reproceso"),1*'⚙️ Parámetros'!$B$32*IFERROR('📋 Registro Paradas'!M235,1),0)),"")</f>
        <v/>
      </c>
      <c r="N235" s="45" t="str">
        <f>IFERROR(IF(D235="","",IF('📋 Registro Paradas'!N235="Sí",I235*('⚙️ Parámetros'!$B$41-1),0)),"")</f>
        <v/>
      </c>
      <c r="O235" s="49" t="str">
        <f>IFERROR(IF(D235="","",SUM(G235:H235,I235,K235,L235:N235)*'⚙️ Parámetros'!$B$44),"")</f>
        <v/>
      </c>
    </row>
    <row r="236" spans="1:15" x14ac:dyDescent="0.25">
      <c r="A236" s="40" t="str">
        <f>IFERROR('📋 Registro Paradas'!A236,"")</f>
        <v/>
      </c>
      <c r="B236" s="41">
        <f>IFERROR('📋 Registro Paradas'!B236,"")</f>
        <v>0</v>
      </c>
      <c r="C236" s="42">
        <f>IFERROR('📋 Registro Paradas'!C236,"")</f>
        <v>0</v>
      </c>
      <c r="D236" s="43" t="str">
        <f>IFERROR('📋 Registro Paradas'!I236,"")</f>
        <v/>
      </c>
      <c r="E236" s="42">
        <f>IFERROR('📋 Registro Paradas'!E236,"")</f>
        <v>0</v>
      </c>
      <c r="F236" s="44" t="str">
        <f>IFERROR(IF(D236="","",D236*IFERROR(INDEX('⚙️ Parámetros'!$B$23:$B$28,MATCH(C236,'⚙️ Parámetros'!$A$23:$A$28,0)),0)),"")</f>
        <v/>
      </c>
      <c r="G236" s="45" t="str">
        <f>IFERROR(IF(F236="","",F236*IFERROR(INDEX('⚙️ Parámetros'!$E$23:$E$28,MATCH(C236,'⚙️ Parámetros'!$A$23:$A$28,0)),0)),"")</f>
        <v/>
      </c>
      <c r="H236" s="46" t="str">
        <f>IFERROR(IF(D236="","",IFERROR('📋 Registro Paradas'!M236,0)*'⚙️ Parámetros'!$B$32*D236),"")</f>
        <v/>
      </c>
      <c r="I236" s="46" t="str">
        <f>IFERROR(IF(D236="","",MIN(D236,4)*'⚙️ Parámetros'!$B$34+IF('📋 Registro Paradas'!N236="Sí",MIN(D236,8)*'⚙️ Parámetros'!$B$36,0)),"")</f>
        <v/>
      </c>
      <c r="J236" s="47" t="str">
        <f>IFERROR(IF(D236="","",D236*50*('⚙️ Parámetros'!$B$40-1)),"")</f>
        <v/>
      </c>
      <c r="K236" s="48" t="str">
        <f t="shared" si="3"/>
        <v/>
      </c>
      <c r="L236" s="46" t="str">
        <f>IFERROR(IF(D236="","",IF('📋 Registro Paradas'!O236="Sí",F236*'⚙️ Parámetros'!$B$43*IFERROR(INDEX('⚙️ Parámetros'!$E$23:$E$28,MATCH(C236,'⚙️ Parámetros'!$A$23:$A$28,0)),0),0)),"")</f>
        <v/>
      </c>
      <c r="M236" s="46" t="str">
        <f>IFERROR(IF(D236="","",IF(OR('📋 Registro Paradas'!P236="Sí",'📋 Registro Paradas'!P236="Sí — solo reproceso"),1*'⚙️ Parámetros'!$B$32*IFERROR('📋 Registro Paradas'!M236,1),0)),"")</f>
        <v/>
      </c>
      <c r="N236" s="45" t="str">
        <f>IFERROR(IF(D236="","",IF('📋 Registro Paradas'!N236="Sí",I236*('⚙️ Parámetros'!$B$41-1),0)),"")</f>
        <v/>
      </c>
      <c r="O236" s="49" t="str">
        <f>IFERROR(IF(D236="","",SUM(G236:H236,I236,K236,L236:N236)*'⚙️ Parámetros'!$B$44),"")</f>
        <v/>
      </c>
    </row>
    <row r="237" spans="1:15" x14ac:dyDescent="0.25">
      <c r="A237" s="40" t="str">
        <f>IFERROR('📋 Registro Paradas'!A237,"")</f>
        <v/>
      </c>
      <c r="B237" s="41">
        <f>IFERROR('📋 Registro Paradas'!B237,"")</f>
        <v>0</v>
      </c>
      <c r="C237" s="42">
        <f>IFERROR('📋 Registro Paradas'!C237,"")</f>
        <v>0</v>
      </c>
      <c r="D237" s="43" t="str">
        <f>IFERROR('📋 Registro Paradas'!I237,"")</f>
        <v/>
      </c>
      <c r="E237" s="42">
        <f>IFERROR('📋 Registro Paradas'!E237,"")</f>
        <v>0</v>
      </c>
      <c r="F237" s="44" t="str">
        <f>IFERROR(IF(D237="","",D237*IFERROR(INDEX('⚙️ Parámetros'!$B$23:$B$28,MATCH(C237,'⚙️ Parámetros'!$A$23:$A$28,0)),0)),"")</f>
        <v/>
      </c>
      <c r="G237" s="45" t="str">
        <f>IFERROR(IF(F237="","",F237*IFERROR(INDEX('⚙️ Parámetros'!$E$23:$E$28,MATCH(C237,'⚙️ Parámetros'!$A$23:$A$28,0)),0)),"")</f>
        <v/>
      </c>
      <c r="H237" s="46" t="str">
        <f>IFERROR(IF(D237="","",IFERROR('📋 Registro Paradas'!M237,0)*'⚙️ Parámetros'!$B$32*D237),"")</f>
        <v/>
      </c>
      <c r="I237" s="46" t="str">
        <f>IFERROR(IF(D237="","",MIN(D237,4)*'⚙️ Parámetros'!$B$34+IF('📋 Registro Paradas'!N237="Sí",MIN(D237,8)*'⚙️ Parámetros'!$B$36,0)),"")</f>
        <v/>
      </c>
      <c r="J237" s="47" t="str">
        <f>IFERROR(IF(D237="","",D237*50*('⚙️ Parámetros'!$B$40-1)),"")</f>
        <v/>
      </c>
      <c r="K237" s="48" t="str">
        <f t="shared" si="3"/>
        <v/>
      </c>
      <c r="L237" s="46" t="str">
        <f>IFERROR(IF(D237="","",IF('📋 Registro Paradas'!O237="Sí",F237*'⚙️ Parámetros'!$B$43*IFERROR(INDEX('⚙️ Parámetros'!$E$23:$E$28,MATCH(C237,'⚙️ Parámetros'!$A$23:$A$28,0)),0),0)),"")</f>
        <v/>
      </c>
      <c r="M237" s="46" t="str">
        <f>IFERROR(IF(D237="","",IF(OR('📋 Registro Paradas'!P237="Sí",'📋 Registro Paradas'!P237="Sí — solo reproceso"),1*'⚙️ Parámetros'!$B$32*IFERROR('📋 Registro Paradas'!M237,1),0)),"")</f>
        <v/>
      </c>
      <c r="N237" s="45" t="str">
        <f>IFERROR(IF(D237="","",IF('📋 Registro Paradas'!N237="Sí",I237*('⚙️ Parámetros'!$B$41-1),0)),"")</f>
        <v/>
      </c>
      <c r="O237" s="49" t="str">
        <f>IFERROR(IF(D237="","",SUM(G237:H237,I237,K237,L237:N237)*'⚙️ Parámetros'!$B$44),"")</f>
        <v/>
      </c>
    </row>
    <row r="238" spans="1:15" x14ac:dyDescent="0.25">
      <c r="A238" s="40" t="str">
        <f>IFERROR('📋 Registro Paradas'!A238,"")</f>
        <v/>
      </c>
      <c r="B238" s="41">
        <f>IFERROR('📋 Registro Paradas'!B238,"")</f>
        <v>0</v>
      </c>
      <c r="C238" s="42">
        <f>IFERROR('📋 Registro Paradas'!C238,"")</f>
        <v>0</v>
      </c>
      <c r="D238" s="43" t="str">
        <f>IFERROR('📋 Registro Paradas'!I238,"")</f>
        <v/>
      </c>
      <c r="E238" s="42">
        <f>IFERROR('📋 Registro Paradas'!E238,"")</f>
        <v>0</v>
      </c>
      <c r="F238" s="44" t="str">
        <f>IFERROR(IF(D238="","",D238*IFERROR(INDEX('⚙️ Parámetros'!$B$23:$B$28,MATCH(C238,'⚙️ Parámetros'!$A$23:$A$28,0)),0)),"")</f>
        <v/>
      </c>
      <c r="G238" s="45" t="str">
        <f>IFERROR(IF(F238="","",F238*IFERROR(INDEX('⚙️ Parámetros'!$E$23:$E$28,MATCH(C238,'⚙️ Parámetros'!$A$23:$A$28,0)),0)),"")</f>
        <v/>
      </c>
      <c r="H238" s="46" t="str">
        <f>IFERROR(IF(D238="","",IFERROR('📋 Registro Paradas'!M238,0)*'⚙️ Parámetros'!$B$32*D238),"")</f>
        <v/>
      </c>
      <c r="I238" s="46" t="str">
        <f>IFERROR(IF(D238="","",MIN(D238,4)*'⚙️ Parámetros'!$B$34+IF('📋 Registro Paradas'!N238="Sí",MIN(D238,8)*'⚙️ Parámetros'!$B$36,0)),"")</f>
        <v/>
      </c>
      <c r="J238" s="47" t="str">
        <f>IFERROR(IF(D238="","",D238*50*('⚙️ Parámetros'!$B$40-1)),"")</f>
        <v/>
      </c>
      <c r="K238" s="48" t="str">
        <f t="shared" si="3"/>
        <v/>
      </c>
      <c r="L238" s="46" t="str">
        <f>IFERROR(IF(D238="","",IF('📋 Registro Paradas'!O238="Sí",F238*'⚙️ Parámetros'!$B$43*IFERROR(INDEX('⚙️ Parámetros'!$E$23:$E$28,MATCH(C238,'⚙️ Parámetros'!$A$23:$A$28,0)),0),0)),"")</f>
        <v/>
      </c>
      <c r="M238" s="46" t="str">
        <f>IFERROR(IF(D238="","",IF(OR('📋 Registro Paradas'!P238="Sí",'📋 Registro Paradas'!P238="Sí — solo reproceso"),1*'⚙️ Parámetros'!$B$32*IFERROR('📋 Registro Paradas'!M238,1),0)),"")</f>
        <v/>
      </c>
      <c r="N238" s="45" t="str">
        <f>IFERROR(IF(D238="","",IF('📋 Registro Paradas'!N238="Sí",I238*('⚙️ Parámetros'!$B$41-1),0)),"")</f>
        <v/>
      </c>
      <c r="O238" s="49" t="str">
        <f>IFERROR(IF(D238="","",SUM(G238:H238,I238,K238,L238:N238)*'⚙️ Parámetros'!$B$44),"")</f>
        <v/>
      </c>
    </row>
    <row r="239" spans="1:15" x14ac:dyDescent="0.25">
      <c r="A239" s="40" t="str">
        <f>IFERROR('📋 Registro Paradas'!A239,"")</f>
        <v/>
      </c>
      <c r="B239" s="41">
        <f>IFERROR('📋 Registro Paradas'!B239,"")</f>
        <v>0</v>
      </c>
      <c r="C239" s="42">
        <f>IFERROR('📋 Registro Paradas'!C239,"")</f>
        <v>0</v>
      </c>
      <c r="D239" s="43" t="str">
        <f>IFERROR('📋 Registro Paradas'!I239,"")</f>
        <v/>
      </c>
      <c r="E239" s="42">
        <f>IFERROR('📋 Registro Paradas'!E239,"")</f>
        <v>0</v>
      </c>
      <c r="F239" s="44" t="str">
        <f>IFERROR(IF(D239="","",D239*IFERROR(INDEX('⚙️ Parámetros'!$B$23:$B$28,MATCH(C239,'⚙️ Parámetros'!$A$23:$A$28,0)),0)),"")</f>
        <v/>
      </c>
      <c r="G239" s="45" t="str">
        <f>IFERROR(IF(F239="","",F239*IFERROR(INDEX('⚙️ Parámetros'!$E$23:$E$28,MATCH(C239,'⚙️ Parámetros'!$A$23:$A$28,0)),0)),"")</f>
        <v/>
      </c>
      <c r="H239" s="46" t="str">
        <f>IFERROR(IF(D239="","",IFERROR('📋 Registro Paradas'!M239,0)*'⚙️ Parámetros'!$B$32*D239),"")</f>
        <v/>
      </c>
      <c r="I239" s="46" t="str">
        <f>IFERROR(IF(D239="","",MIN(D239,4)*'⚙️ Parámetros'!$B$34+IF('📋 Registro Paradas'!N239="Sí",MIN(D239,8)*'⚙️ Parámetros'!$B$36,0)),"")</f>
        <v/>
      </c>
      <c r="J239" s="47" t="str">
        <f>IFERROR(IF(D239="","",D239*50*('⚙️ Parámetros'!$B$40-1)),"")</f>
        <v/>
      </c>
      <c r="K239" s="48" t="str">
        <f t="shared" si="3"/>
        <v/>
      </c>
      <c r="L239" s="46" t="str">
        <f>IFERROR(IF(D239="","",IF('📋 Registro Paradas'!O239="Sí",F239*'⚙️ Parámetros'!$B$43*IFERROR(INDEX('⚙️ Parámetros'!$E$23:$E$28,MATCH(C239,'⚙️ Parámetros'!$A$23:$A$28,0)),0),0)),"")</f>
        <v/>
      </c>
      <c r="M239" s="46" t="str">
        <f>IFERROR(IF(D239="","",IF(OR('📋 Registro Paradas'!P239="Sí",'📋 Registro Paradas'!P239="Sí — solo reproceso"),1*'⚙️ Parámetros'!$B$32*IFERROR('📋 Registro Paradas'!M239,1),0)),"")</f>
        <v/>
      </c>
      <c r="N239" s="45" t="str">
        <f>IFERROR(IF(D239="","",IF('📋 Registro Paradas'!N239="Sí",I239*('⚙️ Parámetros'!$B$41-1),0)),"")</f>
        <v/>
      </c>
      <c r="O239" s="49" t="str">
        <f>IFERROR(IF(D239="","",SUM(G239:H239,I239,K239,L239:N239)*'⚙️ Parámetros'!$B$44),"")</f>
        <v/>
      </c>
    </row>
    <row r="240" spans="1:15" x14ac:dyDescent="0.25">
      <c r="A240" s="40" t="str">
        <f>IFERROR('📋 Registro Paradas'!A240,"")</f>
        <v/>
      </c>
      <c r="B240" s="41">
        <f>IFERROR('📋 Registro Paradas'!B240,"")</f>
        <v>0</v>
      </c>
      <c r="C240" s="42">
        <f>IFERROR('📋 Registro Paradas'!C240,"")</f>
        <v>0</v>
      </c>
      <c r="D240" s="43" t="str">
        <f>IFERROR('📋 Registro Paradas'!I240,"")</f>
        <v/>
      </c>
      <c r="E240" s="42">
        <f>IFERROR('📋 Registro Paradas'!E240,"")</f>
        <v>0</v>
      </c>
      <c r="F240" s="44" t="str">
        <f>IFERROR(IF(D240="","",D240*IFERROR(INDEX('⚙️ Parámetros'!$B$23:$B$28,MATCH(C240,'⚙️ Parámetros'!$A$23:$A$28,0)),0)),"")</f>
        <v/>
      </c>
      <c r="G240" s="45" t="str">
        <f>IFERROR(IF(F240="","",F240*IFERROR(INDEX('⚙️ Parámetros'!$E$23:$E$28,MATCH(C240,'⚙️ Parámetros'!$A$23:$A$28,0)),0)),"")</f>
        <v/>
      </c>
      <c r="H240" s="46" t="str">
        <f>IFERROR(IF(D240="","",IFERROR('📋 Registro Paradas'!M240,0)*'⚙️ Parámetros'!$B$32*D240),"")</f>
        <v/>
      </c>
      <c r="I240" s="46" t="str">
        <f>IFERROR(IF(D240="","",MIN(D240,4)*'⚙️ Parámetros'!$B$34+IF('📋 Registro Paradas'!N240="Sí",MIN(D240,8)*'⚙️ Parámetros'!$B$36,0)),"")</f>
        <v/>
      </c>
      <c r="J240" s="47" t="str">
        <f>IFERROR(IF(D240="","",D240*50*('⚙️ Parámetros'!$B$40-1)),"")</f>
        <v/>
      </c>
      <c r="K240" s="48" t="str">
        <f t="shared" si="3"/>
        <v/>
      </c>
      <c r="L240" s="46" t="str">
        <f>IFERROR(IF(D240="","",IF('📋 Registro Paradas'!O240="Sí",F240*'⚙️ Parámetros'!$B$43*IFERROR(INDEX('⚙️ Parámetros'!$E$23:$E$28,MATCH(C240,'⚙️ Parámetros'!$A$23:$A$28,0)),0),0)),"")</f>
        <v/>
      </c>
      <c r="M240" s="46" t="str">
        <f>IFERROR(IF(D240="","",IF(OR('📋 Registro Paradas'!P240="Sí",'📋 Registro Paradas'!P240="Sí — solo reproceso"),1*'⚙️ Parámetros'!$B$32*IFERROR('📋 Registro Paradas'!M240,1),0)),"")</f>
        <v/>
      </c>
      <c r="N240" s="45" t="str">
        <f>IFERROR(IF(D240="","",IF('📋 Registro Paradas'!N240="Sí",I240*('⚙️ Parámetros'!$B$41-1),0)),"")</f>
        <v/>
      </c>
      <c r="O240" s="49" t="str">
        <f>IFERROR(IF(D240="","",SUM(G240:H240,I240,K240,L240:N240)*'⚙️ Parámetros'!$B$44),"")</f>
        <v/>
      </c>
    </row>
    <row r="241" spans="1:15" x14ac:dyDescent="0.25">
      <c r="A241" s="40" t="str">
        <f>IFERROR('📋 Registro Paradas'!A241,"")</f>
        <v/>
      </c>
      <c r="B241" s="41">
        <f>IFERROR('📋 Registro Paradas'!B241,"")</f>
        <v>0</v>
      </c>
      <c r="C241" s="42">
        <f>IFERROR('📋 Registro Paradas'!C241,"")</f>
        <v>0</v>
      </c>
      <c r="D241" s="43" t="str">
        <f>IFERROR('📋 Registro Paradas'!I241,"")</f>
        <v/>
      </c>
      <c r="E241" s="42">
        <f>IFERROR('📋 Registro Paradas'!E241,"")</f>
        <v>0</v>
      </c>
      <c r="F241" s="44" t="str">
        <f>IFERROR(IF(D241="","",D241*IFERROR(INDEX('⚙️ Parámetros'!$B$23:$B$28,MATCH(C241,'⚙️ Parámetros'!$A$23:$A$28,0)),0)),"")</f>
        <v/>
      </c>
      <c r="G241" s="45" t="str">
        <f>IFERROR(IF(F241="","",F241*IFERROR(INDEX('⚙️ Parámetros'!$E$23:$E$28,MATCH(C241,'⚙️ Parámetros'!$A$23:$A$28,0)),0)),"")</f>
        <v/>
      </c>
      <c r="H241" s="46" t="str">
        <f>IFERROR(IF(D241="","",IFERROR('📋 Registro Paradas'!M241,0)*'⚙️ Parámetros'!$B$32*D241),"")</f>
        <v/>
      </c>
      <c r="I241" s="46" t="str">
        <f>IFERROR(IF(D241="","",MIN(D241,4)*'⚙️ Parámetros'!$B$34+IF('📋 Registro Paradas'!N241="Sí",MIN(D241,8)*'⚙️ Parámetros'!$B$36,0)),"")</f>
        <v/>
      </c>
      <c r="J241" s="47" t="str">
        <f>IFERROR(IF(D241="","",D241*50*('⚙️ Parámetros'!$B$40-1)),"")</f>
        <v/>
      </c>
      <c r="K241" s="48" t="str">
        <f t="shared" si="3"/>
        <v/>
      </c>
      <c r="L241" s="46" t="str">
        <f>IFERROR(IF(D241="","",IF('📋 Registro Paradas'!O241="Sí",F241*'⚙️ Parámetros'!$B$43*IFERROR(INDEX('⚙️ Parámetros'!$E$23:$E$28,MATCH(C241,'⚙️ Parámetros'!$A$23:$A$28,0)),0),0)),"")</f>
        <v/>
      </c>
      <c r="M241" s="46" t="str">
        <f>IFERROR(IF(D241="","",IF(OR('📋 Registro Paradas'!P241="Sí",'📋 Registro Paradas'!P241="Sí — solo reproceso"),1*'⚙️ Parámetros'!$B$32*IFERROR('📋 Registro Paradas'!M241,1),0)),"")</f>
        <v/>
      </c>
      <c r="N241" s="45" t="str">
        <f>IFERROR(IF(D241="","",IF('📋 Registro Paradas'!N241="Sí",I241*('⚙️ Parámetros'!$B$41-1),0)),"")</f>
        <v/>
      </c>
      <c r="O241" s="49" t="str">
        <f>IFERROR(IF(D241="","",SUM(G241:H241,I241,K241,L241:N241)*'⚙️ Parámetros'!$B$44),"")</f>
        <v/>
      </c>
    </row>
    <row r="242" spans="1:15" x14ac:dyDescent="0.25">
      <c r="A242" s="40" t="str">
        <f>IFERROR('📋 Registro Paradas'!A242,"")</f>
        <v/>
      </c>
      <c r="B242" s="41">
        <f>IFERROR('📋 Registro Paradas'!B242,"")</f>
        <v>0</v>
      </c>
      <c r="C242" s="42">
        <f>IFERROR('📋 Registro Paradas'!C242,"")</f>
        <v>0</v>
      </c>
      <c r="D242" s="43" t="str">
        <f>IFERROR('📋 Registro Paradas'!I242,"")</f>
        <v/>
      </c>
      <c r="E242" s="42">
        <f>IFERROR('📋 Registro Paradas'!E242,"")</f>
        <v>0</v>
      </c>
      <c r="F242" s="44" t="str">
        <f>IFERROR(IF(D242="","",D242*IFERROR(INDEX('⚙️ Parámetros'!$B$23:$B$28,MATCH(C242,'⚙️ Parámetros'!$A$23:$A$28,0)),0)),"")</f>
        <v/>
      </c>
      <c r="G242" s="45" t="str">
        <f>IFERROR(IF(F242="","",F242*IFERROR(INDEX('⚙️ Parámetros'!$E$23:$E$28,MATCH(C242,'⚙️ Parámetros'!$A$23:$A$28,0)),0)),"")</f>
        <v/>
      </c>
      <c r="H242" s="46" t="str">
        <f>IFERROR(IF(D242="","",IFERROR('📋 Registro Paradas'!M242,0)*'⚙️ Parámetros'!$B$32*D242),"")</f>
        <v/>
      </c>
      <c r="I242" s="46" t="str">
        <f>IFERROR(IF(D242="","",MIN(D242,4)*'⚙️ Parámetros'!$B$34+IF('📋 Registro Paradas'!N242="Sí",MIN(D242,8)*'⚙️ Parámetros'!$B$36,0)),"")</f>
        <v/>
      </c>
      <c r="J242" s="47" t="str">
        <f>IFERROR(IF(D242="","",D242*50*('⚙️ Parámetros'!$B$40-1)),"")</f>
        <v/>
      </c>
      <c r="K242" s="48" t="str">
        <f t="shared" si="3"/>
        <v/>
      </c>
      <c r="L242" s="46" t="str">
        <f>IFERROR(IF(D242="","",IF('📋 Registro Paradas'!O242="Sí",F242*'⚙️ Parámetros'!$B$43*IFERROR(INDEX('⚙️ Parámetros'!$E$23:$E$28,MATCH(C242,'⚙️ Parámetros'!$A$23:$A$28,0)),0),0)),"")</f>
        <v/>
      </c>
      <c r="M242" s="46" t="str">
        <f>IFERROR(IF(D242="","",IF(OR('📋 Registro Paradas'!P242="Sí",'📋 Registro Paradas'!P242="Sí — solo reproceso"),1*'⚙️ Parámetros'!$B$32*IFERROR('📋 Registro Paradas'!M242,1),0)),"")</f>
        <v/>
      </c>
      <c r="N242" s="45" t="str">
        <f>IFERROR(IF(D242="","",IF('📋 Registro Paradas'!N242="Sí",I242*('⚙️ Parámetros'!$B$41-1),0)),"")</f>
        <v/>
      </c>
      <c r="O242" s="49" t="str">
        <f>IFERROR(IF(D242="","",SUM(G242:H242,I242,K242,L242:N242)*'⚙️ Parámetros'!$B$44),"")</f>
        <v/>
      </c>
    </row>
    <row r="243" spans="1:15" x14ac:dyDescent="0.25">
      <c r="A243" s="40" t="str">
        <f>IFERROR('📋 Registro Paradas'!A243,"")</f>
        <v/>
      </c>
      <c r="B243" s="41">
        <f>IFERROR('📋 Registro Paradas'!B243,"")</f>
        <v>0</v>
      </c>
      <c r="C243" s="42">
        <f>IFERROR('📋 Registro Paradas'!C243,"")</f>
        <v>0</v>
      </c>
      <c r="D243" s="43" t="str">
        <f>IFERROR('📋 Registro Paradas'!I243,"")</f>
        <v/>
      </c>
      <c r="E243" s="42">
        <f>IFERROR('📋 Registro Paradas'!E243,"")</f>
        <v>0</v>
      </c>
      <c r="F243" s="44" t="str">
        <f>IFERROR(IF(D243="","",D243*IFERROR(INDEX('⚙️ Parámetros'!$B$23:$B$28,MATCH(C243,'⚙️ Parámetros'!$A$23:$A$28,0)),0)),"")</f>
        <v/>
      </c>
      <c r="G243" s="45" t="str">
        <f>IFERROR(IF(F243="","",F243*IFERROR(INDEX('⚙️ Parámetros'!$E$23:$E$28,MATCH(C243,'⚙️ Parámetros'!$A$23:$A$28,0)),0)),"")</f>
        <v/>
      </c>
      <c r="H243" s="46" t="str">
        <f>IFERROR(IF(D243="","",IFERROR('📋 Registro Paradas'!M243,0)*'⚙️ Parámetros'!$B$32*D243),"")</f>
        <v/>
      </c>
      <c r="I243" s="46" t="str">
        <f>IFERROR(IF(D243="","",MIN(D243,4)*'⚙️ Parámetros'!$B$34+IF('📋 Registro Paradas'!N243="Sí",MIN(D243,8)*'⚙️ Parámetros'!$B$36,0)),"")</f>
        <v/>
      </c>
      <c r="J243" s="47" t="str">
        <f>IFERROR(IF(D243="","",D243*50*('⚙️ Parámetros'!$B$40-1)),"")</f>
        <v/>
      </c>
      <c r="K243" s="48" t="str">
        <f t="shared" si="3"/>
        <v/>
      </c>
      <c r="L243" s="46" t="str">
        <f>IFERROR(IF(D243="","",IF('📋 Registro Paradas'!O243="Sí",F243*'⚙️ Parámetros'!$B$43*IFERROR(INDEX('⚙️ Parámetros'!$E$23:$E$28,MATCH(C243,'⚙️ Parámetros'!$A$23:$A$28,0)),0),0)),"")</f>
        <v/>
      </c>
      <c r="M243" s="46" t="str">
        <f>IFERROR(IF(D243="","",IF(OR('📋 Registro Paradas'!P243="Sí",'📋 Registro Paradas'!P243="Sí — solo reproceso"),1*'⚙️ Parámetros'!$B$32*IFERROR('📋 Registro Paradas'!M243,1),0)),"")</f>
        <v/>
      </c>
      <c r="N243" s="45" t="str">
        <f>IFERROR(IF(D243="","",IF('📋 Registro Paradas'!N243="Sí",I243*('⚙️ Parámetros'!$B$41-1),0)),"")</f>
        <v/>
      </c>
      <c r="O243" s="49" t="str">
        <f>IFERROR(IF(D243="","",SUM(G243:H243,I243,K243,L243:N243)*'⚙️ Parámetros'!$B$44),"")</f>
        <v/>
      </c>
    </row>
    <row r="244" spans="1:15" x14ac:dyDescent="0.25">
      <c r="A244" s="40" t="str">
        <f>IFERROR('📋 Registro Paradas'!A244,"")</f>
        <v/>
      </c>
      <c r="B244" s="41">
        <f>IFERROR('📋 Registro Paradas'!B244,"")</f>
        <v>0</v>
      </c>
      <c r="C244" s="42">
        <f>IFERROR('📋 Registro Paradas'!C244,"")</f>
        <v>0</v>
      </c>
      <c r="D244" s="43" t="str">
        <f>IFERROR('📋 Registro Paradas'!I244,"")</f>
        <v/>
      </c>
      <c r="E244" s="42">
        <f>IFERROR('📋 Registro Paradas'!E244,"")</f>
        <v>0</v>
      </c>
      <c r="F244" s="44" t="str">
        <f>IFERROR(IF(D244="","",D244*IFERROR(INDEX('⚙️ Parámetros'!$B$23:$B$28,MATCH(C244,'⚙️ Parámetros'!$A$23:$A$28,0)),0)),"")</f>
        <v/>
      </c>
      <c r="G244" s="45" t="str">
        <f>IFERROR(IF(F244="","",F244*IFERROR(INDEX('⚙️ Parámetros'!$E$23:$E$28,MATCH(C244,'⚙️ Parámetros'!$A$23:$A$28,0)),0)),"")</f>
        <v/>
      </c>
      <c r="H244" s="46" t="str">
        <f>IFERROR(IF(D244="","",IFERROR('📋 Registro Paradas'!M244,0)*'⚙️ Parámetros'!$B$32*D244),"")</f>
        <v/>
      </c>
      <c r="I244" s="46" t="str">
        <f>IFERROR(IF(D244="","",MIN(D244,4)*'⚙️ Parámetros'!$B$34+IF('📋 Registro Paradas'!N244="Sí",MIN(D244,8)*'⚙️ Parámetros'!$B$36,0)),"")</f>
        <v/>
      </c>
      <c r="J244" s="47" t="str">
        <f>IFERROR(IF(D244="","",D244*50*('⚙️ Parámetros'!$B$40-1)),"")</f>
        <v/>
      </c>
      <c r="K244" s="48" t="str">
        <f t="shared" si="3"/>
        <v/>
      </c>
      <c r="L244" s="46" t="str">
        <f>IFERROR(IF(D244="","",IF('📋 Registro Paradas'!O244="Sí",F244*'⚙️ Parámetros'!$B$43*IFERROR(INDEX('⚙️ Parámetros'!$E$23:$E$28,MATCH(C244,'⚙️ Parámetros'!$A$23:$A$28,0)),0),0)),"")</f>
        <v/>
      </c>
      <c r="M244" s="46" t="str">
        <f>IFERROR(IF(D244="","",IF(OR('📋 Registro Paradas'!P244="Sí",'📋 Registro Paradas'!P244="Sí — solo reproceso"),1*'⚙️ Parámetros'!$B$32*IFERROR('📋 Registro Paradas'!M244,1),0)),"")</f>
        <v/>
      </c>
      <c r="N244" s="45" t="str">
        <f>IFERROR(IF(D244="","",IF('📋 Registro Paradas'!N244="Sí",I244*('⚙️ Parámetros'!$B$41-1),0)),"")</f>
        <v/>
      </c>
      <c r="O244" s="49" t="str">
        <f>IFERROR(IF(D244="","",SUM(G244:H244,I244,K244,L244:N244)*'⚙️ Parámetros'!$B$44),"")</f>
        <v/>
      </c>
    </row>
    <row r="245" spans="1:15" x14ac:dyDescent="0.25">
      <c r="A245" s="40" t="str">
        <f>IFERROR('📋 Registro Paradas'!A245,"")</f>
        <v/>
      </c>
      <c r="B245" s="41">
        <f>IFERROR('📋 Registro Paradas'!B245,"")</f>
        <v>0</v>
      </c>
      <c r="C245" s="42">
        <f>IFERROR('📋 Registro Paradas'!C245,"")</f>
        <v>0</v>
      </c>
      <c r="D245" s="43" t="str">
        <f>IFERROR('📋 Registro Paradas'!I245,"")</f>
        <v/>
      </c>
      <c r="E245" s="42">
        <f>IFERROR('📋 Registro Paradas'!E245,"")</f>
        <v>0</v>
      </c>
      <c r="F245" s="44" t="str">
        <f>IFERROR(IF(D245="","",D245*IFERROR(INDEX('⚙️ Parámetros'!$B$23:$B$28,MATCH(C245,'⚙️ Parámetros'!$A$23:$A$28,0)),0)),"")</f>
        <v/>
      </c>
      <c r="G245" s="45" t="str">
        <f>IFERROR(IF(F245="","",F245*IFERROR(INDEX('⚙️ Parámetros'!$E$23:$E$28,MATCH(C245,'⚙️ Parámetros'!$A$23:$A$28,0)),0)),"")</f>
        <v/>
      </c>
      <c r="H245" s="46" t="str">
        <f>IFERROR(IF(D245="","",IFERROR('📋 Registro Paradas'!M245,0)*'⚙️ Parámetros'!$B$32*D245),"")</f>
        <v/>
      </c>
      <c r="I245" s="46" t="str">
        <f>IFERROR(IF(D245="","",MIN(D245,4)*'⚙️ Parámetros'!$B$34+IF('📋 Registro Paradas'!N245="Sí",MIN(D245,8)*'⚙️ Parámetros'!$B$36,0)),"")</f>
        <v/>
      </c>
      <c r="J245" s="47" t="str">
        <f>IFERROR(IF(D245="","",D245*50*('⚙️ Parámetros'!$B$40-1)),"")</f>
        <v/>
      </c>
      <c r="K245" s="48" t="str">
        <f t="shared" si="3"/>
        <v/>
      </c>
      <c r="L245" s="46" t="str">
        <f>IFERROR(IF(D245="","",IF('📋 Registro Paradas'!O245="Sí",F245*'⚙️ Parámetros'!$B$43*IFERROR(INDEX('⚙️ Parámetros'!$E$23:$E$28,MATCH(C245,'⚙️ Parámetros'!$A$23:$A$28,0)),0),0)),"")</f>
        <v/>
      </c>
      <c r="M245" s="46" t="str">
        <f>IFERROR(IF(D245="","",IF(OR('📋 Registro Paradas'!P245="Sí",'📋 Registro Paradas'!P245="Sí — solo reproceso"),1*'⚙️ Parámetros'!$B$32*IFERROR('📋 Registro Paradas'!M245,1),0)),"")</f>
        <v/>
      </c>
      <c r="N245" s="45" t="str">
        <f>IFERROR(IF(D245="","",IF('📋 Registro Paradas'!N245="Sí",I245*('⚙️ Parámetros'!$B$41-1),0)),"")</f>
        <v/>
      </c>
      <c r="O245" s="49" t="str">
        <f>IFERROR(IF(D245="","",SUM(G245:H245,I245,K245,L245:N245)*'⚙️ Parámetros'!$B$44),"")</f>
        <v/>
      </c>
    </row>
    <row r="246" spans="1:15" x14ac:dyDescent="0.25">
      <c r="A246" s="40" t="str">
        <f>IFERROR('📋 Registro Paradas'!A246,"")</f>
        <v/>
      </c>
      <c r="B246" s="41">
        <f>IFERROR('📋 Registro Paradas'!B246,"")</f>
        <v>0</v>
      </c>
      <c r="C246" s="42">
        <f>IFERROR('📋 Registro Paradas'!C246,"")</f>
        <v>0</v>
      </c>
      <c r="D246" s="43" t="str">
        <f>IFERROR('📋 Registro Paradas'!I246,"")</f>
        <v/>
      </c>
      <c r="E246" s="42">
        <f>IFERROR('📋 Registro Paradas'!E246,"")</f>
        <v>0</v>
      </c>
      <c r="F246" s="44" t="str">
        <f>IFERROR(IF(D246="","",D246*IFERROR(INDEX('⚙️ Parámetros'!$B$23:$B$28,MATCH(C246,'⚙️ Parámetros'!$A$23:$A$28,0)),0)),"")</f>
        <v/>
      </c>
      <c r="G246" s="45" t="str">
        <f>IFERROR(IF(F246="","",F246*IFERROR(INDEX('⚙️ Parámetros'!$E$23:$E$28,MATCH(C246,'⚙️ Parámetros'!$A$23:$A$28,0)),0)),"")</f>
        <v/>
      </c>
      <c r="H246" s="46" t="str">
        <f>IFERROR(IF(D246="","",IFERROR('📋 Registro Paradas'!M246,0)*'⚙️ Parámetros'!$B$32*D246),"")</f>
        <v/>
      </c>
      <c r="I246" s="46" t="str">
        <f>IFERROR(IF(D246="","",MIN(D246,4)*'⚙️ Parámetros'!$B$34+IF('📋 Registro Paradas'!N246="Sí",MIN(D246,8)*'⚙️ Parámetros'!$B$36,0)),"")</f>
        <v/>
      </c>
      <c r="J246" s="47" t="str">
        <f>IFERROR(IF(D246="","",D246*50*('⚙️ Parámetros'!$B$40-1)),"")</f>
        <v/>
      </c>
      <c r="K246" s="48" t="str">
        <f t="shared" si="3"/>
        <v/>
      </c>
      <c r="L246" s="46" t="str">
        <f>IFERROR(IF(D246="","",IF('📋 Registro Paradas'!O246="Sí",F246*'⚙️ Parámetros'!$B$43*IFERROR(INDEX('⚙️ Parámetros'!$E$23:$E$28,MATCH(C246,'⚙️ Parámetros'!$A$23:$A$28,0)),0),0)),"")</f>
        <v/>
      </c>
      <c r="M246" s="46" t="str">
        <f>IFERROR(IF(D246="","",IF(OR('📋 Registro Paradas'!P246="Sí",'📋 Registro Paradas'!P246="Sí — solo reproceso"),1*'⚙️ Parámetros'!$B$32*IFERROR('📋 Registro Paradas'!M246,1),0)),"")</f>
        <v/>
      </c>
      <c r="N246" s="45" t="str">
        <f>IFERROR(IF(D246="","",IF('📋 Registro Paradas'!N246="Sí",I246*('⚙️ Parámetros'!$B$41-1),0)),"")</f>
        <v/>
      </c>
      <c r="O246" s="49" t="str">
        <f>IFERROR(IF(D246="","",SUM(G246:H246,I246,K246,L246:N246)*'⚙️ Parámetros'!$B$44),"")</f>
        <v/>
      </c>
    </row>
    <row r="247" spans="1:15" x14ac:dyDescent="0.25">
      <c r="A247" s="40" t="str">
        <f>IFERROR('📋 Registro Paradas'!A247,"")</f>
        <v/>
      </c>
      <c r="B247" s="41">
        <f>IFERROR('📋 Registro Paradas'!B247,"")</f>
        <v>0</v>
      </c>
      <c r="C247" s="42">
        <f>IFERROR('📋 Registro Paradas'!C247,"")</f>
        <v>0</v>
      </c>
      <c r="D247" s="43" t="str">
        <f>IFERROR('📋 Registro Paradas'!I247,"")</f>
        <v/>
      </c>
      <c r="E247" s="42">
        <f>IFERROR('📋 Registro Paradas'!E247,"")</f>
        <v>0</v>
      </c>
      <c r="F247" s="44" t="str">
        <f>IFERROR(IF(D247="","",D247*IFERROR(INDEX('⚙️ Parámetros'!$B$23:$B$28,MATCH(C247,'⚙️ Parámetros'!$A$23:$A$28,0)),0)),"")</f>
        <v/>
      </c>
      <c r="G247" s="45" t="str">
        <f>IFERROR(IF(F247="","",F247*IFERROR(INDEX('⚙️ Parámetros'!$E$23:$E$28,MATCH(C247,'⚙️ Parámetros'!$A$23:$A$28,0)),0)),"")</f>
        <v/>
      </c>
      <c r="H247" s="46" t="str">
        <f>IFERROR(IF(D247="","",IFERROR('📋 Registro Paradas'!M247,0)*'⚙️ Parámetros'!$B$32*D247),"")</f>
        <v/>
      </c>
      <c r="I247" s="46" t="str">
        <f>IFERROR(IF(D247="","",MIN(D247,4)*'⚙️ Parámetros'!$B$34+IF('📋 Registro Paradas'!N247="Sí",MIN(D247,8)*'⚙️ Parámetros'!$B$36,0)),"")</f>
        <v/>
      </c>
      <c r="J247" s="47" t="str">
        <f>IFERROR(IF(D247="","",D247*50*('⚙️ Parámetros'!$B$40-1)),"")</f>
        <v/>
      </c>
      <c r="K247" s="48" t="str">
        <f t="shared" si="3"/>
        <v/>
      </c>
      <c r="L247" s="46" t="str">
        <f>IFERROR(IF(D247="","",IF('📋 Registro Paradas'!O247="Sí",F247*'⚙️ Parámetros'!$B$43*IFERROR(INDEX('⚙️ Parámetros'!$E$23:$E$28,MATCH(C247,'⚙️ Parámetros'!$A$23:$A$28,0)),0),0)),"")</f>
        <v/>
      </c>
      <c r="M247" s="46" t="str">
        <f>IFERROR(IF(D247="","",IF(OR('📋 Registro Paradas'!P247="Sí",'📋 Registro Paradas'!P247="Sí — solo reproceso"),1*'⚙️ Parámetros'!$B$32*IFERROR('📋 Registro Paradas'!M247,1),0)),"")</f>
        <v/>
      </c>
      <c r="N247" s="45" t="str">
        <f>IFERROR(IF(D247="","",IF('📋 Registro Paradas'!N247="Sí",I247*('⚙️ Parámetros'!$B$41-1),0)),"")</f>
        <v/>
      </c>
      <c r="O247" s="49" t="str">
        <f>IFERROR(IF(D247="","",SUM(G247:H247,I247,K247,L247:N247)*'⚙️ Parámetros'!$B$44),"")</f>
        <v/>
      </c>
    </row>
    <row r="248" spans="1:15" x14ac:dyDescent="0.25">
      <c r="A248" s="40" t="str">
        <f>IFERROR('📋 Registro Paradas'!A248,"")</f>
        <v/>
      </c>
      <c r="B248" s="41">
        <f>IFERROR('📋 Registro Paradas'!B248,"")</f>
        <v>0</v>
      </c>
      <c r="C248" s="42">
        <f>IFERROR('📋 Registro Paradas'!C248,"")</f>
        <v>0</v>
      </c>
      <c r="D248" s="43" t="str">
        <f>IFERROR('📋 Registro Paradas'!I248,"")</f>
        <v/>
      </c>
      <c r="E248" s="42">
        <f>IFERROR('📋 Registro Paradas'!E248,"")</f>
        <v>0</v>
      </c>
      <c r="F248" s="44" t="str">
        <f>IFERROR(IF(D248="","",D248*IFERROR(INDEX('⚙️ Parámetros'!$B$23:$B$28,MATCH(C248,'⚙️ Parámetros'!$A$23:$A$28,0)),0)),"")</f>
        <v/>
      </c>
      <c r="G248" s="45" t="str">
        <f>IFERROR(IF(F248="","",F248*IFERROR(INDEX('⚙️ Parámetros'!$E$23:$E$28,MATCH(C248,'⚙️ Parámetros'!$A$23:$A$28,0)),0)),"")</f>
        <v/>
      </c>
      <c r="H248" s="46" t="str">
        <f>IFERROR(IF(D248="","",IFERROR('📋 Registro Paradas'!M248,0)*'⚙️ Parámetros'!$B$32*D248),"")</f>
        <v/>
      </c>
      <c r="I248" s="46" t="str">
        <f>IFERROR(IF(D248="","",MIN(D248,4)*'⚙️ Parámetros'!$B$34+IF('📋 Registro Paradas'!N248="Sí",MIN(D248,8)*'⚙️ Parámetros'!$B$36,0)),"")</f>
        <v/>
      </c>
      <c r="J248" s="47" t="str">
        <f>IFERROR(IF(D248="","",D248*50*('⚙️ Parámetros'!$B$40-1)),"")</f>
        <v/>
      </c>
      <c r="K248" s="48" t="str">
        <f t="shared" si="3"/>
        <v/>
      </c>
      <c r="L248" s="46" t="str">
        <f>IFERROR(IF(D248="","",IF('📋 Registro Paradas'!O248="Sí",F248*'⚙️ Parámetros'!$B$43*IFERROR(INDEX('⚙️ Parámetros'!$E$23:$E$28,MATCH(C248,'⚙️ Parámetros'!$A$23:$A$28,0)),0),0)),"")</f>
        <v/>
      </c>
      <c r="M248" s="46" t="str">
        <f>IFERROR(IF(D248="","",IF(OR('📋 Registro Paradas'!P248="Sí",'📋 Registro Paradas'!P248="Sí — solo reproceso"),1*'⚙️ Parámetros'!$B$32*IFERROR('📋 Registro Paradas'!M248,1),0)),"")</f>
        <v/>
      </c>
      <c r="N248" s="45" t="str">
        <f>IFERROR(IF(D248="","",IF('📋 Registro Paradas'!N248="Sí",I248*('⚙️ Parámetros'!$B$41-1),0)),"")</f>
        <v/>
      </c>
      <c r="O248" s="49" t="str">
        <f>IFERROR(IF(D248="","",SUM(G248:H248,I248,K248,L248:N248)*'⚙️ Parámetros'!$B$44),"")</f>
        <v/>
      </c>
    </row>
    <row r="249" spans="1:15" x14ac:dyDescent="0.25">
      <c r="A249" s="40" t="str">
        <f>IFERROR('📋 Registro Paradas'!A249,"")</f>
        <v/>
      </c>
      <c r="B249" s="41">
        <f>IFERROR('📋 Registro Paradas'!B249,"")</f>
        <v>0</v>
      </c>
      <c r="C249" s="42">
        <f>IFERROR('📋 Registro Paradas'!C249,"")</f>
        <v>0</v>
      </c>
      <c r="D249" s="43" t="str">
        <f>IFERROR('📋 Registro Paradas'!I249,"")</f>
        <v/>
      </c>
      <c r="E249" s="42">
        <f>IFERROR('📋 Registro Paradas'!E249,"")</f>
        <v>0</v>
      </c>
      <c r="F249" s="44" t="str">
        <f>IFERROR(IF(D249="","",D249*IFERROR(INDEX('⚙️ Parámetros'!$B$23:$B$28,MATCH(C249,'⚙️ Parámetros'!$A$23:$A$28,0)),0)),"")</f>
        <v/>
      </c>
      <c r="G249" s="45" t="str">
        <f>IFERROR(IF(F249="","",F249*IFERROR(INDEX('⚙️ Parámetros'!$E$23:$E$28,MATCH(C249,'⚙️ Parámetros'!$A$23:$A$28,0)),0)),"")</f>
        <v/>
      </c>
      <c r="H249" s="46" t="str">
        <f>IFERROR(IF(D249="","",IFERROR('📋 Registro Paradas'!M249,0)*'⚙️ Parámetros'!$B$32*D249),"")</f>
        <v/>
      </c>
      <c r="I249" s="46" t="str">
        <f>IFERROR(IF(D249="","",MIN(D249,4)*'⚙️ Parámetros'!$B$34+IF('📋 Registro Paradas'!N249="Sí",MIN(D249,8)*'⚙️ Parámetros'!$B$36,0)),"")</f>
        <v/>
      </c>
      <c r="J249" s="47" t="str">
        <f>IFERROR(IF(D249="","",D249*50*('⚙️ Parámetros'!$B$40-1)),"")</f>
        <v/>
      </c>
      <c r="K249" s="48" t="str">
        <f t="shared" si="3"/>
        <v/>
      </c>
      <c r="L249" s="46" t="str">
        <f>IFERROR(IF(D249="","",IF('📋 Registro Paradas'!O249="Sí",F249*'⚙️ Parámetros'!$B$43*IFERROR(INDEX('⚙️ Parámetros'!$E$23:$E$28,MATCH(C249,'⚙️ Parámetros'!$A$23:$A$28,0)),0),0)),"")</f>
        <v/>
      </c>
      <c r="M249" s="46" t="str">
        <f>IFERROR(IF(D249="","",IF(OR('📋 Registro Paradas'!P249="Sí",'📋 Registro Paradas'!P249="Sí — solo reproceso"),1*'⚙️ Parámetros'!$B$32*IFERROR('📋 Registro Paradas'!M249,1),0)),"")</f>
        <v/>
      </c>
      <c r="N249" s="45" t="str">
        <f>IFERROR(IF(D249="","",IF('📋 Registro Paradas'!N249="Sí",I249*('⚙️ Parámetros'!$B$41-1),0)),"")</f>
        <v/>
      </c>
      <c r="O249" s="49" t="str">
        <f>IFERROR(IF(D249="","",SUM(G249:H249,I249,K249,L249:N249)*'⚙️ Parámetros'!$B$44),"")</f>
        <v/>
      </c>
    </row>
    <row r="250" spans="1:15" x14ac:dyDescent="0.25">
      <c r="A250" s="40" t="str">
        <f>IFERROR('📋 Registro Paradas'!A250,"")</f>
        <v/>
      </c>
      <c r="B250" s="41">
        <f>IFERROR('📋 Registro Paradas'!B250,"")</f>
        <v>0</v>
      </c>
      <c r="C250" s="42">
        <f>IFERROR('📋 Registro Paradas'!C250,"")</f>
        <v>0</v>
      </c>
      <c r="D250" s="43" t="str">
        <f>IFERROR('📋 Registro Paradas'!I250,"")</f>
        <v/>
      </c>
      <c r="E250" s="42">
        <f>IFERROR('📋 Registro Paradas'!E250,"")</f>
        <v>0</v>
      </c>
      <c r="F250" s="44" t="str">
        <f>IFERROR(IF(D250="","",D250*IFERROR(INDEX('⚙️ Parámetros'!$B$23:$B$28,MATCH(C250,'⚙️ Parámetros'!$A$23:$A$28,0)),0)),"")</f>
        <v/>
      </c>
      <c r="G250" s="45" t="str">
        <f>IFERROR(IF(F250="","",F250*IFERROR(INDEX('⚙️ Parámetros'!$E$23:$E$28,MATCH(C250,'⚙️ Parámetros'!$A$23:$A$28,0)),0)),"")</f>
        <v/>
      </c>
      <c r="H250" s="46" t="str">
        <f>IFERROR(IF(D250="","",IFERROR('📋 Registro Paradas'!M250,0)*'⚙️ Parámetros'!$B$32*D250),"")</f>
        <v/>
      </c>
      <c r="I250" s="46" t="str">
        <f>IFERROR(IF(D250="","",MIN(D250,4)*'⚙️ Parámetros'!$B$34+IF('📋 Registro Paradas'!N250="Sí",MIN(D250,8)*'⚙️ Parámetros'!$B$36,0)),"")</f>
        <v/>
      </c>
      <c r="J250" s="47" t="str">
        <f>IFERROR(IF(D250="","",D250*50*('⚙️ Parámetros'!$B$40-1)),"")</f>
        <v/>
      </c>
      <c r="K250" s="48" t="str">
        <f t="shared" si="3"/>
        <v/>
      </c>
      <c r="L250" s="46" t="str">
        <f>IFERROR(IF(D250="","",IF('📋 Registro Paradas'!O250="Sí",F250*'⚙️ Parámetros'!$B$43*IFERROR(INDEX('⚙️ Parámetros'!$E$23:$E$28,MATCH(C250,'⚙️ Parámetros'!$A$23:$A$28,0)),0),0)),"")</f>
        <v/>
      </c>
      <c r="M250" s="46" t="str">
        <f>IFERROR(IF(D250="","",IF(OR('📋 Registro Paradas'!P250="Sí",'📋 Registro Paradas'!P250="Sí — solo reproceso"),1*'⚙️ Parámetros'!$B$32*IFERROR('📋 Registro Paradas'!M250,1),0)),"")</f>
        <v/>
      </c>
      <c r="N250" s="45" t="str">
        <f>IFERROR(IF(D250="","",IF('📋 Registro Paradas'!N250="Sí",I250*('⚙️ Parámetros'!$B$41-1),0)),"")</f>
        <v/>
      </c>
      <c r="O250" s="49" t="str">
        <f>IFERROR(IF(D250="","",SUM(G250:H250,I250,K250,L250:N250)*'⚙️ Parámetros'!$B$44),"")</f>
        <v/>
      </c>
    </row>
    <row r="251" spans="1:15" x14ac:dyDescent="0.25">
      <c r="A251" s="40" t="str">
        <f>IFERROR('📋 Registro Paradas'!A251,"")</f>
        <v/>
      </c>
      <c r="B251" s="41">
        <f>IFERROR('📋 Registro Paradas'!B251,"")</f>
        <v>0</v>
      </c>
      <c r="C251" s="42">
        <f>IFERROR('📋 Registro Paradas'!C251,"")</f>
        <v>0</v>
      </c>
      <c r="D251" s="43" t="str">
        <f>IFERROR('📋 Registro Paradas'!I251,"")</f>
        <v/>
      </c>
      <c r="E251" s="42">
        <f>IFERROR('📋 Registro Paradas'!E251,"")</f>
        <v>0</v>
      </c>
      <c r="F251" s="44" t="str">
        <f>IFERROR(IF(D251="","",D251*IFERROR(INDEX('⚙️ Parámetros'!$B$23:$B$28,MATCH(C251,'⚙️ Parámetros'!$A$23:$A$28,0)),0)),"")</f>
        <v/>
      </c>
      <c r="G251" s="45" t="str">
        <f>IFERROR(IF(F251="","",F251*IFERROR(INDEX('⚙️ Parámetros'!$E$23:$E$28,MATCH(C251,'⚙️ Parámetros'!$A$23:$A$28,0)),0)),"")</f>
        <v/>
      </c>
      <c r="H251" s="46" t="str">
        <f>IFERROR(IF(D251="","",IFERROR('📋 Registro Paradas'!M251,0)*'⚙️ Parámetros'!$B$32*D251),"")</f>
        <v/>
      </c>
      <c r="I251" s="46" t="str">
        <f>IFERROR(IF(D251="","",MIN(D251,4)*'⚙️ Parámetros'!$B$34+IF('📋 Registro Paradas'!N251="Sí",MIN(D251,8)*'⚙️ Parámetros'!$B$36,0)),"")</f>
        <v/>
      </c>
      <c r="J251" s="47" t="str">
        <f>IFERROR(IF(D251="","",D251*50*('⚙️ Parámetros'!$B$40-1)),"")</f>
        <v/>
      </c>
      <c r="K251" s="48" t="str">
        <f t="shared" si="3"/>
        <v/>
      </c>
      <c r="L251" s="46" t="str">
        <f>IFERROR(IF(D251="","",IF('📋 Registro Paradas'!O251="Sí",F251*'⚙️ Parámetros'!$B$43*IFERROR(INDEX('⚙️ Parámetros'!$E$23:$E$28,MATCH(C251,'⚙️ Parámetros'!$A$23:$A$28,0)),0),0)),"")</f>
        <v/>
      </c>
      <c r="M251" s="46" t="str">
        <f>IFERROR(IF(D251="","",IF(OR('📋 Registro Paradas'!P251="Sí",'📋 Registro Paradas'!P251="Sí — solo reproceso"),1*'⚙️ Parámetros'!$B$32*IFERROR('📋 Registro Paradas'!M251,1),0)),"")</f>
        <v/>
      </c>
      <c r="N251" s="45" t="str">
        <f>IFERROR(IF(D251="","",IF('📋 Registro Paradas'!N251="Sí",I251*('⚙️ Parámetros'!$B$41-1),0)),"")</f>
        <v/>
      </c>
      <c r="O251" s="49" t="str">
        <f>IFERROR(IF(D251="","",SUM(G251:H251,I251,K251,L251:N251)*'⚙️ Parámetros'!$B$44),"")</f>
        <v/>
      </c>
    </row>
    <row r="252" spans="1:15" x14ac:dyDescent="0.25">
      <c r="A252" s="40" t="str">
        <f>IFERROR('📋 Registro Paradas'!A252,"")</f>
        <v/>
      </c>
      <c r="B252" s="41">
        <f>IFERROR('📋 Registro Paradas'!B252,"")</f>
        <v>0</v>
      </c>
      <c r="C252" s="42">
        <f>IFERROR('📋 Registro Paradas'!C252,"")</f>
        <v>0</v>
      </c>
      <c r="D252" s="43" t="str">
        <f>IFERROR('📋 Registro Paradas'!I252,"")</f>
        <v/>
      </c>
      <c r="E252" s="42">
        <f>IFERROR('📋 Registro Paradas'!E252,"")</f>
        <v>0</v>
      </c>
      <c r="F252" s="44" t="str">
        <f>IFERROR(IF(D252="","",D252*IFERROR(INDEX('⚙️ Parámetros'!$B$23:$B$28,MATCH(C252,'⚙️ Parámetros'!$A$23:$A$28,0)),0)),"")</f>
        <v/>
      </c>
      <c r="G252" s="45" t="str">
        <f>IFERROR(IF(F252="","",F252*IFERROR(INDEX('⚙️ Parámetros'!$E$23:$E$28,MATCH(C252,'⚙️ Parámetros'!$A$23:$A$28,0)),0)),"")</f>
        <v/>
      </c>
      <c r="H252" s="46" t="str">
        <f>IFERROR(IF(D252="","",IFERROR('📋 Registro Paradas'!M252,0)*'⚙️ Parámetros'!$B$32*D252),"")</f>
        <v/>
      </c>
      <c r="I252" s="46" t="str">
        <f>IFERROR(IF(D252="","",MIN(D252,4)*'⚙️ Parámetros'!$B$34+IF('📋 Registro Paradas'!N252="Sí",MIN(D252,8)*'⚙️ Parámetros'!$B$36,0)),"")</f>
        <v/>
      </c>
      <c r="J252" s="47" t="str">
        <f>IFERROR(IF(D252="","",D252*50*('⚙️ Parámetros'!$B$40-1)),"")</f>
        <v/>
      </c>
      <c r="K252" s="48" t="str">
        <f t="shared" si="3"/>
        <v/>
      </c>
      <c r="L252" s="46" t="str">
        <f>IFERROR(IF(D252="","",IF('📋 Registro Paradas'!O252="Sí",F252*'⚙️ Parámetros'!$B$43*IFERROR(INDEX('⚙️ Parámetros'!$E$23:$E$28,MATCH(C252,'⚙️ Parámetros'!$A$23:$A$28,0)),0),0)),"")</f>
        <v/>
      </c>
      <c r="M252" s="46" t="str">
        <f>IFERROR(IF(D252="","",IF(OR('📋 Registro Paradas'!P252="Sí",'📋 Registro Paradas'!P252="Sí — solo reproceso"),1*'⚙️ Parámetros'!$B$32*IFERROR('📋 Registro Paradas'!M252,1),0)),"")</f>
        <v/>
      </c>
      <c r="N252" s="45" t="str">
        <f>IFERROR(IF(D252="","",IF('📋 Registro Paradas'!N252="Sí",I252*('⚙️ Parámetros'!$B$41-1),0)),"")</f>
        <v/>
      </c>
      <c r="O252" s="49" t="str">
        <f>IFERROR(IF(D252="","",SUM(G252:H252,I252,K252,L252:N252)*'⚙️ Parámetros'!$B$44),"")</f>
        <v/>
      </c>
    </row>
    <row r="253" spans="1:15" x14ac:dyDescent="0.25">
      <c r="A253" s="40" t="str">
        <f>IFERROR('📋 Registro Paradas'!A253,"")</f>
        <v/>
      </c>
      <c r="B253" s="41">
        <f>IFERROR('📋 Registro Paradas'!B253,"")</f>
        <v>0</v>
      </c>
      <c r="C253" s="42">
        <f>IFERROR('📋 Registro Paradas'!C253,"")</f>
        <v>0</v>
      </c>
      <c r="D253" s="43" t="str">
        <f>IFERROR('📋 Registro Paradas'!I253,"")</f>
        <v/>
      </c>
      <c r="E253" s="42">
        <f>IFERROR('📋 Registro Paradas'!E253,"")</f>
        <v>0</v>
      </c>
      <c r="F253" s="44" t="str">
        <f>IFERROR(IF(D253="","",D253*IFERROR(INDEX('⚙️ Parámetros'!$B$23:$B$28,MATCH(C253,'⚙️ Parámetros'!$A$23:$A$28,0)),0)),"")</f>
        <v/>
      </c>
      <c r="G253" s="45" t="str">
        <f>IFERROR(IF(F253="","",F253*IFERROR(INDEX('⚙️ Parámetros'!$E$23:$E$28,MATCH(C253,'⚙️ Parámetros'!$A$23:$A$28,0)),0)),"")</f>
        <v/>
      </c>
      <c r="H253" s="46" t="str">
        <f>IFERROR(IF(D253="","",IFERROR('📋 Registro Paradas'!M253,0)*'⚙️ Parámetros'!$B$32*D253),"")</f>
        <v/>
      </c>
      <c r="I253" s="46" t="str">
        <f>IFERROR(IF(D253="","",MIN(D253,4)*'⚙️ Parámetros'!$B$34+IF('📋 Registro Paradas'!N253="Sí",MIN(D253,8)*'⚙️ Parámetros'!$B$36,0)),"")</f>
        <v/>
      </c>
      <c r="J253" s="47" t="str">
        <f>IFERROR(IF(D253="","",D253*50*('⚙️ Parámetros'!$B$40-1)),"")</f>
        <v/>
      </c>
      <c r="K253" s="48" t="str">
        <f t="shared" si="3"/>
        <v/>
      </c>
      <c r="L253" s="46" t="str">
        <f>IFERROR(IF(D253="","",IF('📋 Registro Paradas'!O253="Sí",F253*'⚙️ Parámetros'!$B$43*IFERROR(INDEX('⚙️ Parámetros'!$E$23:$E$28,MATCH(C253,'⚙️ Parámetros'!$A$23:$A$28,0)),0),0)),"")</f>
        <v/>
      </c>
      <c r="M253" s="46" t="str">
        <f>IFERROR(IF(D253="","",IF(OR('📋 Registro Paradas'!P253="Sí",'📋 Registro Paradas'!P253="Sí — solo reproceso"),1*'⚙️ Parámetros'!$B$32*IFERROR('📋 Registro Paradas'!M253,1),0)),"")</f>
        <v/>
      </c>
      <c r="N253" s="45" t="str">
        <f>IFERROR(IF(D253="","",IF('📋 Registro Paradas'!N253="Sí",I253*('⚙️ Parámetros'!$B$41-1),0)),"")</f>
        <v/>
      </c>
      <c r="O253" s="49" t="str">
        <f>IFERROR(IF(D253="","",SUM(G253:H253,I253,K253,L253:N253)*'⚙️ Parámetros'!$B$44),"")</f>
        <v/>
      </c>
    </row>
    <row r="254" spans="1:15" x14ac:dyDescent="0.25">
      <c r="A254" s="40" t="str">
        <f>IFERROR('📋 Registro Paradas'!A254,"")</f>
        <v/>
      </c>
      <c r="B254" s="41">
        <f>IFERROR('📋 Registro Paradas'!B254,"")</f>
        <v>0</v>
      </c>
      <c r="C254" s="42">
        <f>IFERROR('📋 Registro Paradas'!C254,"")</f>
        <v>0</v>
      </c>
      <c r="D254" s="43" t="str">
        <f>IFERROR('📋 Registro Paradas'!I254,"")</f>
        <v/>
      </c>
      <c r="E254" s="42">
        <f>IFERROR('📋 Registro Paradas'!E254,"")</f>
        <v>0</v>
      </c>
      <c r="F254" s="44" t="str">
        <f>IFERROR(IF(D254="","",D254*IFERROR(INDEX('⚙️ Parámetros'!$B$23:$B$28,MATCH(C254,'⚙️ Parámetros'!$A$23:$A$28,0)),0)),"")</f>
        <v/>
      </c>
      <c r="G254" s="45" t="str">
        <f>IFERROR(IF(F254="","",F254*IFERROR(INDEX('⚙️ Parámetros'!$E$23:$E$28,MATCH(C254,'⚙️ Parámetros'!$A$23:$A$28,0)),0)),"")</f>
        <v/>
      </c>
      <c r="H254" s="46" t="str">
        <f>IFERROR(IF(D254="","",IFERROR('📋 Registro Paradas'!M254,0)*'⚙️ Parámetros'!$B$32*D254),"")</f>
        <v/>
      </c>
      <c r="I254" s="46" t="str">
        <f>IFERROR(IF(D254="","",MIN(D254,4)*'⚙️ Parámetros'!$B$34+IF('📋 Registro Paradas'!N254="Sí",MIN(D254,8)*'⚙️ Parámetros'!$B$36,0)),"")</f>
        <v/>
      </c>
      <c r="J254" s="47" t="str">
        <f>IFERROR(IF(D254="","",D254*50*('⚙️ Parámetros'!$B$40-1)),"")</f>
        <v/>
      </c>
      <c r="K254" s="48" t="str">
        <f t="shared" si="3"/>
        <v/>
      </c>
      <c r="L254" s="46" t="str">
        <f>IFERROR(IF(D254="","",IF('📋 Registro Paradas'!O254="Sí",F254*'⚙️ Parámetros'!$B$43*IFERROR(INDEX('⚙️ Parámetros'!$E$23:$E$28,MATCH(C254,'⚙️ Parámetros'!$A$23:$A$28,0)),0),0)),"")</f>
        <v/>
      </c>
      <c r="M254" s="46" t="str">
        <f>IFERROR(IF(D254="","",IF(OR('📋 Registro Paradas'!P254="Sí",'📋 Registro Paradas'!P254="Sí — solo reproceso"),1*'⚙️ Parámetros'!$B$32*IFERROR('📋 Registro Paradas'!M254,1),0)),"")</f>
        <v/>
      </c>
      <c r="N254" s="45" t="str">
        <f>IFERROR(IF(D254="","",IF('📋 Registro Paradas'!N254="Sí",I254*('⚙️ Parámetros'!$B$41-1),0)),"")</f>
        <v/>
      </c>
      <c r="O254" s="49" t="str">
        <f>IFERROR(IF(D254="","",SUM(G254:H254,I254,K254,L254:N254)*'⚙️ Parámetros'!$B$44),"")</f>
        <v/>
      </c>
    </row>
    <row r="255" spans="1:15" x14ac:dyDescent="0.25">
      <c r="A255" s="40" t="str">
        <f>IFERROR('📋 Registro Paradas'!A255,"")</f>
        <v/>
      </c>
      <c r="B255" s="41">
        <f>IFERROR('📋 Registro Paradas'!B255,"")</f>
        <v>0</v>
      </c>
      <c r="C255" s="42">
        <f>IFERROR('📋 Registro Paradas'!C255,"")</f>
        <v>0</v>
      </c>
      <c r="D255" s="43" t="str">
        <f>IFERROR('📋 Registro Paradas'!I255,"")</f>
        <v/>
      </c>
      <c r="E255" s="42">
        <f>IFERROR('📋 Registro Paradas'!E255,"")</f>
        <v>0</v>
      </c>
      <c r="F255" s="44" t="str">
        <f>IFERROR(IF(D255="","",D255*IFERROR(INDEX('⚙️ Parámetros'!$B$23:$B$28,MATCH(C255,'⚙️ Parámetros'!$A$23:$A$28,0)),0)),"")</f>
        <v/>
      </c>
      <c r="G255" s="45" t="str">
        <f>IFERROR(IF(F255="","",F255*IFERROR(INDEX('⚙️ Parámetros'!$E$23:$E$28,MATCH(C255,'⚙️ Parámetros'!$A$23:$A$28,0)),0)),"")</f>
        <v/>
      </c>
      <c r="H255" s="46" t="str">
        <f>IFERROR(IF(D255="","",IFERROR('📋 Registro Paradas'!M255,0)*'⚙️ Parámetros'!$B$32*D255),"")</f>
        <v/>
      </c>
      <c r="I255" s="46" t="str">
        <f>IFERROR(IF(D255="","",MIN(D255,4)*'⚙️ Parámetros'!$B$34+IF('📋 Registro Paradas'!N255="Sí",MIN(D255,8)*'⚙️ Parámetros'!$B$36,0)),"")</f>
        <v/>
      </c>
      <c r="J255" s="47" t="str">
        <f>IFERROR(IF(D255="","",D255*50*('⚙️ Parámetros'!$B$40-1)),"")</f>
        <v/>
      </c>
      <c r="K255" s="48" t="str">
        <f t="shared" si="3"/>
        <v/>
      </c>
      <c r="L255" s="46" t="str">
        <f>IFERROR(IF(D255="","",IF('📋 Registro Paradas'!O255="Sí",F255*'⚙️ Parámetros'!$B$43*IFERROR(INDEX('⚙️ Parámetros'!$E$23:$E$28,MATCH(C255,'⚙️ Parámetros'!$A$23:$A$28,0)),0),0)),"")</f>
        <v/>
      </c>
      <c r="M255" s="46" t="str">
        <f>IFERROR(IF(D255="","",IF(OR('📋 Registro Paradas'!P255="Sí",'📋 Registro Paradas'!P255="Sí — solo reproceso"),1*'⚙️ Parámetros'!$B$32*IFERROR('📋 Registro Paradas'!M255,1),0)),"")</f>
        <v/>
      </c>
      <c r="N255" s="45" t="str">
        <f>IFERROR(IF(D255="","",IF('📋 Registro Paradas'!N255="Sí",I255*('⚙️ Parámetros'!$B$41-1),0)),"")</f>
        <v/>
      </c>
      <c r="O255" s="49" t="str">
        <f>IFERROR(IF(D255="","",SUM(G255:H255,I255,K255,L255:N255)*'⚙️ Parámetros'!$B$44),"")</f>
        <v/>
      </c>
    </row>
    <row r="256" spans="1:15" x14ac:dyDescent="0.25">
      <c r="A256" s="40" t="str">
        <f>IFERROR('📋 Registro Paradas'!A256,"")</f>
        <v/>
      </c>
      <c r="B256" s="41">
        <f>IFERROR('📋 Registro Paradas'!B256,"")</f>
        <v>0</v>
      </c>
      <c r="C256" s="42">
        <f>IFERROR('📋 Registro Paradas'!C256,"")</f>
        <v>0</v>
      </c>
      <c r="D256" s="43" t="str">
        <f>IFERROR('📋 Registro Paradas'!I256,"")</f>
        <v/>
      </c>
      <c r="E256" s="42">
        <f>IFERROR('📋 Registro Paradas'!E256,"")</f>
        <v>0</v>
      </c>
      <c r="F256" s="44" t="str">
        <f>IFERROR(IF(D256="","",D256*IFERROR(INDEX('⚙️ Parámetros'!$B$23:$B$28,MATCH(C256,'⚙️ Parámetros'!$A$23:$A$28,0)),0)),"")</f>
        <v/>
      </c>
      <c r="G256" s="45" t="str">
        <f>IFERROR(IF(F256="","",F256*IFERROR(INDEX('⚙️ Parámetros'!$E$23:$E$28,MATCH(C256,'⚙️ Parámetros'!$A$23:$A$28,0)),0)),"")</f>
        <v/>
      </c>
      <c r="H256" s="46" t="str">
        <f>IFERROR(IF(D256="","",IFERROR('📋 Registro Paradas'!M256,0)*'⚙️ Parámetros'!$B$32*D256),"")</f>
        <v/>
      </c>
      <c r="I256" s="46" t="str">
        <f>IFERROR(IF(D256="","",MIN(D256,4)*'⚙️ Parámetros'!$B$34+IF('📋 Registro Paradas'!N256="Sí",MIN(D256,8)*'⚙️ Parámetros'!$B$36,0)),"")</f>
        <v/>
      </c>
      <c r="J256" s="47" t="str">
        <f>IFERROR(IF(D256="","",D256*50*('⚙️ Parámetros'!$B$40-1)),"")</f>
        <v/>
      </c>
      <c r="K256" s="48" t="str">
        <f t="shared" si="3"/>
        <v/>
      </c>
      <c r="L256" s="46" t="str">
        <f>IFERROR(IF(D256="","",IF('📋 Registro Paradas'!O256="Sí",F256*'⚙️ Parámetros'!$B$43*IFERROR(INDEX('⚙️ Parámetros'!$E$23:$E$28,MATCH(C256,'⚙️ Parámetros'!$A$23:$A$28,0)),0),0)),"")</f>
        <v/>
      </c>
      <c r="M256" s="46" t="str">
        <f>IFERROR(IF(D256="","",IF(OR('📋 Registro Paradas'!P256="Sí",'📋 Registro Paradas'!P256="Sí — solo reproceso"),1*'⚙️ Parámetros'!$B$32*IFERROR('📋 Registro Paradas'!M256,1),0)),"")</f>
        <v/>
      </c>
      <c r="N256" s="45" t="str">
        <f>IFERROR(IF(D256="","",IF('📋 Registro Paradas'!N256="Sí",I256*('⚙️ Parámetros'!$B$41-1),0)),"")</f>
        <v/>
      </c>
      <c r="O256" s="49" t="str">
        <f>IFERROR(IF(D256="","",SUM(G256:H256,I256,K256,L256:N256)*'⚙️ Parámetros'!$B$44),"")</f>
        <v/>
      </c>
    </row>
    <row r="257" spans="1:15" x14ac:dyDescent="0.25">
      <c r="A257" s="40" t="str">
        <f>IFERROR('📋 Registro Paradas'!A257,"")</f>
        <v/>
      </c>
      <c r="B257" s="41">
        <f>IFERROR('📋 Registro Paradas'!B257,"")</f>
        <v>0</v>
      </c>
      <c r="C257" s="42">
        <f>IFERROR('📋 Registro Paradas'!C257,"")</f>
        <v>0</v>
      </c>
      <c r="D257" s="43" t="str">
        <f>IFERROR('📋 Registro Paradas'!I257,"")</f>
        <v/>
      </c>
      <c r="E257" s="42">
        <f>IFERROR('📋 Registro Paradas'!E257,"")</f>
        <v>0</v>
      </c>
      <c r="F257" s="44" t="str">
        <f>IFERROR(IF(D257="","",D257*IFERROR(INDEX('⚙️ Parámetros'!$B$23:$B$28,MATCH(C257,'⚙️ Parámetros'!$A$23:$A$28,0)),0)),"")</f>
        <v/>
      </c>
      <c r="G257" s="45" t="str">
        <f>IFERROR(IF(F257="","",F257*IFERROR(INDEX('⚙️ Parámetros'!$E$23:$E$28,MATCH(C257,'⚙️ Parámetros'!$A$23:$A$28,0)),0)),"")</f>
        <v/>
      </c>
      <c r="H257" s="46" t="str">
        <f>IFERROR(IF(D257="","",IFERROR('📋 Registro Paradas'!M257,0)*'⚙️ Parámetros'!$B$32*D257),"")</f>
        <v/>
      </c>
      <c r="I257" s="46" t="str">
        <f>IFERROR(IF(D257="","",MIN(D257,4)*'⚙️ Parámetros'!$B$34+IF('📋 Registro Paradas'!N257="Sí",MIN(D257,8)*'⚙️ Parámetros'!$B$36,0)),"")</f>
        <v/>
      </c>
      <c r="J257" s="47" t="str">
        <f>IFERROR(IF(D257="","",D257*50*('⚙️ Parámetros'!$B$40-1)),"")</f>
        <v/>
      </c>
      <c r="K257" s="48" t="str">
        <f t="shared" si="3"/>
        <v/>
      </c>
      <c r="L257" s="46" t="str">
        <f>IFERROR(IF(D257="","",IF('📋 Registro Paradas'!O257="Sí",F257*'⚙️ Parámetros'!$B$43*IFERROR(INDEX('⚙️ Parámetros'!$E$23:$E$28,MATCH(C257,'⚙️ Parámetros'!$A$23:$A$28,0)),0),0)),"")</f>
        <v/>
      </c>
      <c r="M257" s="46" t="str">
        <f>IFERROR(IF(D257="","",IF(OR('📋 Registro Paradas'!P257="Sí",'📋 Registro Paradas'!P257="Sí — solo reproceso"),1*'⚙️ Parámetros'!$B$32*IFERROR('📋 Registro Paradas'!M257,1),0)),"")</f>
        <v/>
      </c>
      <c r="N257" s="45" t="str">
        <f>IFERROR(IF(D257="","",IF('📋 Registro Paradas'!N257="Sí",I257*('⚙️ Parámetros'!$B$41-1),0)),"")</f>
        <v/>
      </c>
      <c r="O257" s="49" t="str">
        <f>IFERROR(IF(D257="","",SUM(G257:H257,I257,K257,L257:N257)*'⚙️ Parámetros'!$B$44),"")</f>
        <v/>
      </c>
    </row>
    <row r="258" spans="1:15" x14ac:dyDescent="0.25">
      <c r="A258" s="40" t="str">
        <f>IFERROR('📋 Registro Paradas'!A258,"")</f>
        <v/>
      </c>
      <c r="B258" s="41">
        <f>IFERROR('📋 Registro Paradas'!B258,"")</f>
        <v>0</v>
      </c>
      <c r="C258" s="42">
        <f>IFERROR('📋 Registro Paradas'!C258,"")</f>
        <v>0</v>
      </c>
      <c r="D258" s="43" t="str">
        <f>IFERROR('📋 Registro Paradas'!I258,"")</f>
        <v/>
      </c>
      <c r="E258" s="42">
        <f>IFERROR('📋 Registro Paradas'!E258,"")</f>
        <v>0</v>
      </c>
      <c r="F258" s="44" t="str">
        <f>IFERROR(IF(D258="","",D258*IFERROR(INDEX('⚙️ Parámetros'!$B$23:$B$28,MATCH(C258,'⚙️ Parámetros'!$A$23:$A$28,0)),0)),"")</f>
        <v/>
      </c>
      <c r="G258" s="45" t="str">
        <f>IFERROR(IF(F258="","",F258*IFERROR(INDEX('⚙️ Parámetros'!$E$23:$E$28,MATCH(C258,'⚙️ Parámetros'!$A$23:$A$28,0)),0)),"")</f>
        <v/>
      </c>
      <c r="H258" s="46" t="str">
        <f>IFERROR(IF(D258="","",IFERROR('📋 Registro Paradas'!M258,0)*'⚙️ Parámetros'!$B$32*D258),"")</f>
        <v/>
      </c>
      <c r="I258" s="46" t="str">
        <f>IFERROR(IF(D258="","",MIN(D258,4)*'⚙️ Parámetros'!$B$34+IF('📋 Registro Paradas'!N258="Sí",MIN(D258,8)*'⚙️ Parámetros'!$B$36,0)),"")</f>
        <v/>
      </c>
      <c r="J258" s="47" t="str">
        <f>IFERROR(IF(D258="","",D258*50*('⚙️ Parámetros'!$B$40-1)),"")</f>
        <v/>
      </c>
      <c r="K258" s="48" t="str">
        <f t="shared" si="3"/>
        <v/>
      </c>
      <c r="L258" s="46" t="str">
        <f>IFERROR(IF(D258="","",IF('📋 Registro Paradas'!O258="Sí",F258*'⚙️ Parámetros'!$B$43*IFERROR(INDEX('⚙️ Parámetros'!$E$23:$E$28,MATCH(C258,'⚙️ Parámetros'!$A$23:$A$28,0)),0),0)),"")</f>
        <v/>
      </c>
      <c r="M258" s="46" t="str">
        <f>IFERROR(IF(D258="","",IF(OR('📋 Registro Paradas'!P258="Sí",'📋 Registro Paradas'!P258="Sí — solo reproceso"),1*'⚙️ Parámetros'!$B$32*IFERROR('📋 Registro Paradas'!M258,1),0)),"")</f>
        <v/>
      </c>
      <c r="N258" s="45" t="str">
        <f>IFERROR(IF(D258="","",IF('📋 Registro Paradas'!N258="Sí",I258*('⚙️ Parámetros'!$B$41-1),0)),"")</f>
        <v/>
      </c>
      <c r="O258" s="49" t="str">
        <f>IFERROR(IF(D258="","",SUM(G258:H258,I258,K258,L258:N258)*'⚙️ Parámetros'!$B$44),"")</f>
        <v/>
      </c>
    </row>
    <row r="259" spans="1:15" x14ac:dyDescent="0.25">
      <c r="A259" s="40" t="str">
        <f>IFERROR('📋 Registro Paradas'!A259,"")</f>
        <v/>
      </c>
      <c r="B259" s="41">
        <f>IFERROR('📋 Registro Paradas'!B259,"")</f>
        <v>0</v>
      </c>
      <c r="C259" s="42">
        <f>IFERROR('📋 Registro Paradas'!C259,"")</f>
        <v>0</v>
      </c>
      <c r="D259" s="43" t="str">
        <f>IFERROR('📋 Registro Paradas'!I259,"")</f>
        <v/>
      </c>
      <c r="E259" s="42">
        <f>IFERROR('📋 Registro Paradas'!E259,"")</f>
        <v>0</v>
      </c>
      <c r="F259" s="44" t="str">
        <f>IFERROR(IF(D259="","",D259*IFERROR(INDEX('⚙️ Parámetros'!$B$23:$B$28,MATCH(C259,'⚙️ Parámetros'!$A$23:$A$28,0)),0)),"")</f>
        <v/>
      </c>
      <c r="G259" s="45" t="str">
        <f>IFERROR(IF(F259="","",F259*IFERROR(INDEX('⚙️ Parámetros'!$E$23:$E$28,MATCH(C259,'⚙️ Parámetros'!$A$23:$A$28,0)),0)),"")</f>
        <v/>
      </c>
      <c r="H259" s="46" t="str">
        <f>IFERROR(IF(D259="","",IFERROR('📋 Registro Paradas'!M259,0)*'⚙️ Parámetros'!$B$32*D259),"")</f>
        <v/>
      </c>
      <c r="I259" s="46" t="str">
        <f>IFERROR(IF(D259="","",MIN(D259,4)*'⚙️ Parámetros'!$B$34+IF('📋 Registro Paradas'!N259="Sí",MIN(D259,8)*'⚙️ Parámetros'!$B$36,0)),"")</f>
        <v/>
      </c>
      <c r="J259" s="47" t="str">
        <f>IFERROR(IF(D259="","",D259*50*('⚙️ Parámetros'!$B$40-1)),"")</f>
        <v/>
      </c>
      <c r="K259" s="48" t="str">
        <f t="shared" si="3"/>
        <v/>
      </c>
      <c r="L259" s="46" t="str">
        <f>IFERROR(IF(D259="","",IF('📋 Registro Paradas'!O259="Sí",F259*'⚙️ Parámetros'!$B$43*IFERROR(INDEX('⚙️ Parámetros'!$E$23:$E$28,MATCH(C259,'⚙️ Parámetros'!$A$23:$A$28,0)),0),0)),"")</f>
        <v/>
      </c>
      <c r="M259" s="46" t="str">
        <f>IFERROR(IF(D259="","",IF(OR('📋 Registro Paradas'!P259="Sí",'📋 Registro Paradas'!P259="Sí — solo reproceso"),1*'⚙️ Parámetros'!$B$32*IFERROR('📋 Registro Paradas'!M259,1),0)),"")</f>
        <v/>
      </c>
      <c r="N259" s="45" t="str">
        <f>IFERROR(IF(D259="","",IF('📋 Registro Paradas'!N259="Sí",I259*('⚙️ Parámetros'!$B$41-1),0)),"")</f>
        <v/>
      </c>
      <c r="O259" s="49" t="str">
        <f>IFERROR(IF(D259="","",SUM(G259:H259,I259,K259,L259:N259)*'⚙️ Parámetros'!$B$44),"")</f>
        <v/>
      </c>
    </row>
    <row r="260" spans="1:15" x14ac:dyDescent="0.25">
      <c r="A260" s="40" t="str">
        <f>IFERROR('📋 Registro Paradas'!A260,"")</f>
        <v/>
      </c>
      <c r="B260" s="41">
        <f>IFERROR('📋 Registro Paradas'!B260,"")</f>
        <v>0</v>
      </c>
      <c r="C260" s="42">
        <f>IFERROR('📋 Registro Paradas'!C260,"")</f>
        <v>0</v>
      </c>
      <c r="D260" s="43" t="str">
        <f>IFERROR('📋 Registro Paradas'!I260,"")</f>
        <v/>
      </c>
      <c r="E260" s="42">
        <f>IFERROR('📋 Registro Paradas'!E260,"")</f>
        <v>0</v>
      </c>
      <c r="F260" s="44" t="str">
        <f>IFERROR(IF(D260="","",D260*IFERROR(INDEX('⚙️ Parámetros'!$B$23:$B$28,MATCH(C260,'⚙️ Parámetros'!$A$23:$A$28,0)),0)),"")</f>
        <v/>
      </c>
      <c r="G260" s="45" t="str">
        <f>IFERROR(IF(F260="","",F260*IFERROR(INDEX('⚙️ Parámetros'!$E$23:$E$28,MATCH(C260,'⚙️ Parámetros'!$A$23:$A$28,0)),0)),"")</f>
        <v/>
      </c>
      <c r="H260" s="46" t="str">
        <f>IFERROR(IF(D260="","",IFERROR('📋 Registro Paradas'!M260,0)*'⚙️ Parámetros'!$B$32*D260),"")</f>
        <v/>
      </c>
      <c r="I260" s="46" t="str">
        <f>IFERROR(IF(D260="","",MIN(D260,4)*'⚙️ Parámetros'!$B$34+IF('📋 Registro Paradas'!N260="Sí",MIN(D260,8)*'⚙️ Parámetros'!$B$36,0)),"")</f>
        <v/>
      </c>
      <c r="J260" s="47" t="str">
        <f>IFERROR(IF(D260="","",D260*50*('⚙️ Parámetros'!$B$40-1)),"")</f>
        <v/>
      </c>
      <c r="K260" s="48" t="str">
        <f t="shared" si="3"/>
        <v/>
      </c>
      <c r="L260" s="46" t="str">
        <f>IFERROR(IF(D260="","",IF('📋 Registro Paradas'!O260="Sí",F260*'⚙️ Parámetros'!$B$43*IFERROR(INDEX('⚙️ Parámetros'!$E$23:$E$28,MATCH(C260,'⚙️ Parámetros'!$A$23:$A$28,0)),0),0)),"")</f>
        <v/>
      </c>
      <c r="M260" s="46" t="str">
        <f>IFERROR(IF(D260="","",IF(OR('📋 Registro Paradas'!P260="Sí",'📋 Registro Paradas'!P260="Sí — solo reproceso"),1*'⚙️ Parámetros'!$B$32*IFERROR('📋 Registro Paradas'!M260,1),0)),"")</f>
        <v/>
      </c>
      <c r="N260" s="45" t="str">
        <f>IFERROR(IF(D260="","",IF('📋 Registro Paradas'!N260="Sí",I260*('⚙️ Parámetros'!$B$41-1),0)),"")</f>
        <v/>
      </c>
      <c r="O260" s="49" t="str">
        <f>IFERROR(IF(D260="","",SUM(G260:H260,I260,K260,L260:N260)*'⚙️ Parámetros'!$B$44),"")</f>
        <v/>
      </c>
    </row>
    <row r="261" spans="1:15" x14ac:dyDescent="0.25">
      <c r="A261" s="40" t="str">
        <f>IFERROR('📋 Registro Paradas'!A261,"")</f>
        <v/>
      </c>
      <c r="B261" s="41">
        <f>IFERROR('📋 Registro Paradas'!B261,"")</f>
        <v>0</v>
      </c>
      <c r="C261" s="42">
        <f>IFERROR('📋 Registro Paradas'!C261,"")</f>
        <v>0</v>
      </c>
      <c r="D261" s="43" t="str">
        <f>IFERROR('📋 Registro Paradas'!I261,"")</f>
        <v/>
      </c>
      <c r="E261" s="42">
        <f>IFERROR('📋 Registro Paradas'!E261,"")</f>
        <v>0</v>
      </c>
      <c r="F261" s="44" t="str">
        <f>IFERROR(IF(D261="","",D261*IFERROR(INDEX('⚙️ Parámetros'!$B$23:$B$28,MATCH(C261,'⚙️ Parámetros'!$A$23:$A$28,0)),0)),"")</f>
        <v/>
      </c>
      <c r="G261" s="45" t="str">
        <f>IFERROR(IF(F261="","",F261*IFERROR(INDEX('⚙️ Parámetros'!$E$23:$E$28,MATCH(C261,'⚙️ Parámetros'!$A$23:$A$28,0)),0)),"")</f>
        <v/>
      </c>
      <c r="H261" s="46" t="str">
        <f>IFERROR(IF(D261="","",IFERROR('📋 Registro Paradas'!M261,0)*'⚙️ Parámetros'!$B$32*D261),"")</f>
        <v/>
      </c>
      <c r="I261" s="46" t="str">
        <f>IFERROR(IF(D261="","",MIN(D261,4)*'⚙️ Parámetros'!$B$34+IF('📋 Registro Paradas'!N261="Sí",MIN(D261,8)*'⚙️ Parámetros'!$B$36,0)),"")</f>
        <v/>
      </c>
      <c r="J261" s="47" t="str">
        <f>IFERROR(IF(D261="","",D261*50*('⚙️ Parámetros'!$B$40-1)),"")</f>
        <v/>
      </c>
      <c r="K261" s="48" t="str">
        <f t="shared" ref="K261:K324" si="4">IFERROR(IF(J261="","",J261*0.14),"")</f>
        <v/>
      </c>
      <c r="L261" s="46" t="str">
        <f>IFERROR(IF(D261="","",IF('📋 Registro Paradas'!O261="Sí",F261*'⚙️ Parámetros'!$B$43*IFERROR(INDEX('⚙️ Parámetros'!$E$23:$E$28,MATCH(C261,'⚙️ Parámetros'!$A$23:$A$28,0)),0),0)),"")</f>
        <v/>
      </c>
      <c r="M261" s="46" t="str">
        <f>IFERROR(IF(D261="","",IF(OR('📋 Registro Paradas'!P261="Sí",'📋 Registro Paradas'!P261="Sí — solo reproceso"),1*'⚙️ Parámetros'!$B$32*IFERROR('📋 Registro Paradas'!M261,1),0)),"")</f>
        <v/>
      </c>
      <c r="N261" s="45" t="str">
        <f>IFERROR(IF(D261="","",IF('📋 Registro Paradas'!N261="Sí",I261*('⚙️ Parámetros'!$B$41-1),0)),"")</f>
        <v/>
      </c>
      <c r="O261" s="49" t="str">
        <f>IFERROR(IF(D261="","",SUM(G261:H261,I261,K261,L261:N261)*'⚙️ Parámetros'!$B$44),"")</f>
        <v/>
      </c>
    </row>
    <row r="262" spans="1:15" x14ac:dyDescent="0.25">
      <c r="A262" s="40" t="str">
        <f>IFERROR('📋 Registro Paradas'!A262,"")</f>
        <v/>
      </c>
      <c r="B262" s="41">
        <f>IFERROR('📋 Registro Paradas'!B262,"")</f>
        <v>0</v>
      </c>
      <c r="C262" s="42">
        <f>IFERROR('📋 Registro Paradas'!C262,"")</f>
        <v>0</v>
      </c>
      <c r="D262" s="43" t="str">
        <f>IFERROR('📋 Registro Paradas'!I262,"")</f>
        <v/>
      </c>
      <c r="E262" s="42">
        <f>IFERROR('📋 Registro Paradas'!E262,"")</f>
        <v>0</v>
      </c>
      <c r="F262" s="44" t="str">
        <f>IFERROR(IF(D262="","",D262*IFERROR(INDEX('⚙️ Parámetros'!$B$23:$B$28,MATCH(C262,'⚙️ Parámetros'!$A$23:$A$28,0)),0)),"")</f>
        <v/>
      </c>
      <c r="G262" s="45" t="str">
        <f>IFERROR(IF(F262="","",F262*IFERROR(INDEX('⚙️ Parámetros'!$E$23:$E$28,MATCH(C262,'⚙️ Parámetros'!$A$23:$A$28,0)),0)),"")</f>
        <v/>
      </c>
      <c r="H262" s="46" t="str">
        <f>IFERROR(IF(D262="","",IFERROR('📋 Registro Paradas'!M262,0)*'⚙️ Parámetros'!$B$32*D262),"")</f>
        <v/>
      </c>
      <c r="I262" s="46" t="str">
        <f>IFERROR(IF(D262="","",MIN(D262,4)*'⚙️ Parámetros'!$B$34+IF('📋 Registro Paradas'!N262="Sí",MIN(D262,8)*'⚙️ Parámetros'!$B$36,0)),"")</f>
        <v/>
      </c>
      <c r="J262" s="47" t="str">
        <f>IFERROR(IF(D262="","",D262*50*('⚙️ Parámetros'!$B$40-1)),"")</f>
        <v/>
      </c>
      <c r="K262" s="48" t="str">
        <f t="shared" si="4"/>
        <v/>
      </c>
      <c r="L262" s="46" t="str">
        <f>IFERROR(IF(D262="","",IF('📋 Registro Paradas'!O262="Sí",F262*'⚙️ Parámetros'!$B$43*IFERROR(INDEX('⚙️ Parámetros'!$E$23:$E$28,MATCH(C262,'⚙️ Parámetros'!$A$23:$A$28,0)),0),0)),"")</f>
        <v/>
      </c>
      <c r="M262" s="46" t="str">
        <f>IFERROR(IF(D262="","",IF(OR('📋 Registro Paradas'!P262="Sí",'📋 Registro Paradas'!P262="Sí — solo reproceso"),1*'⚙️ Parámetros'!$B$32*IFERROR('📋 Registro Paradas'!M262,1),0)),"")</f>
        <v/>
      </c>
      <c r="N262" s="45" t="str">
        <f>IFERROR(IF(D262="","",IF('📋 Registro Paradas'!N262="Sí",I262*('⚙️ Parámetros'!$B$41-1),0)),"")</f>
        <v/>
      </c>
      <c r="O262" s="49" t="str">
        <f>IFERROR(IF(D262="","",SUM(G262:H262,I262,K262,L262:N262)*'⚙️ Parámetros'!$B$44),"")</f>
        <v/>
      </c>
    </row>
    <row r="263" spans="1:15" x14ac:dyDescent="0.25">
      <c r="A263" s="40" t="str">
        <f>IFERROR('📋 Registro Paradas'!A263,"")</f>
        <v/>
      </c>
      <c r="B263" s="41">
        <f>IFERROR('📋 Registro Paradas'!B263,"")</f>
        <v>0</v>
      </c>
      <c r="C263" s="42">
        <f>IFERROR('📋 Registro Paradas'!C263,"")</f>
        <v>0</v>
      </c>
      <c r="D263" s="43" t="str">
        <f>IFERROR('📋 Registro Paradas'!I263,"")</f>
        <v/>
      </c>
      <c r="E263" s="42">
        <f>IFERROR('📋 Registro Paradas'!E263,"")</f>
        <v>0</v>
      </c>
      <c r="F263" s="44" t="str">
        <f>IFERROR(IF(D263="","",D263*IFERROR(INDEX('⚙️ Parámetros'!$B$23:$B$28,MATCH(C263,'⚙️ Parámetros'!$A$23:$A$28,0)),0)),"")</f>
        <v/>
      </c>
      <c r="G263" s="45" t="str">
        <f>IFERROR(IF(F263="","",F263*IFERROR(INDEX('⚙️ Parámetros'!$E$23:$E$28,MATCH(C263,'⚙️ Parámetros'!$A$23:$A$28,0)),0)),"")</f>
        <v/>
      </c>
      <c r="H263" s="46" t="str">
        <f>IFERROR(IF(D263="","",IFERROR('📋 Registro Paradas'!M263,0)*'⚙️ Parámetros'!$B$32*D263),"")</f>
        <v/>
      </c>
      <c r="I263" s="46" t="str">
        <f>IFERROR(IF(D263="","",MIN(D263,4)*'⚙️ Parámetros'!$B$34+IF('📋 Registro Paradas'!N263="Sí",MIN(D263,8)*'⚙️ Parámetros'!$B$36,0)),"")</f>
        <v/>
      </c>
      <c r="J263" s="47" t="str">
        <f>IFERROR(IF(D263="","",D263*50*('⚙️ Parámetros'!$B$40-1)),"")</f>
        <v/>
      </c>
      <c r="K263" s="48" t="str">
        <f t="shared" si="4"/>
        <v/>
      </c>
      <c r="L263" s="46" t="str">
        <f>IFERROR(IF(D263="","",IF('📋 Registro Paradas'!O263="Sí",F263*'⚙️ Parámetros'!$B$43*IFERROR(INDEX('⚙️ Parámetros'!$E$23:$E$28,MATCH(C263,'⚙️ Parámetros'!$A$23:$A$28,0)),0),0)),"")</f>
        <v/>
      </c>
      <c r="M263" s="46" t="str">
        <f>IFERROR(IF(D263="","",IF(OR('📋 Registro Paradas'!P263="Sí",'📋 Registro Paradas'!P263="Sí — solo reproceso"),1*'⚙️ Parámetros'!$B$32*IFERROR('📋 Registro Paradas'!M263,1),0)),"")</f>
        <v/>
      </c>
      <c r="N263" s="45" t="str">
        <f>IFERROR(IF(D263="","",IF('📋 Registro Paradas'!N263="Sí",I263*('⚙️ Parámetros'!$B$41-1),0)),"")</f>
        <v/>
      </c>
      <c r="O263" s="49" t="str">
        <f>IFERROR(IF(D263="","",SUM(G263:H263,I263,K263,L263:N263)*'⚙️ Parámetros'!$B$44),"")</f>
        <v/>
      </c>
    </row>
    <row r="264" spans="1:15" x14ac:dyDescent="0.25">
      <c r="A264" s="40" t="str">
        <f>IFERROR('📋 Registro Paradas'!A264,"")</f>
        <v/>
      </c>
      <c r="B264" s="41">
        <f>IFERROR('📋 Registro Paradas'!B264,"")</f>
        <v>0</v>
      </c>
      <c r="C264" s="42">
        <f>IFERROR('📋 Registro Paradas'!C264,"")</f>
        <v>0</v>
      </c>
      <c r="D264" s="43" t="str">
        <f>IFERROR('📋 Registro Paradas'!I264,"")</f>
        <v/>
      </c>
      <c r="E264" s="42">
        <f>IFERROR('📋 Registro Paradas'!E264,"")</f>
        <v>0</v>
      </c>
      <c r="F264" s="44" t="str">
        <f>IFERROR(IF(D264="","",D264*IFERROR(INDEX('⚙️ Parámetros'!$B$23:$B$28,MATCH(C264,'⚙️ Parámetros'!$A$23:$A$28,0)),0)),"")</f>
        <v/>
      </c>
      <c r="G264" s="45" t="str">
        <f>IFERROR(IF(F264="","",F264*IFERROR(INDEX('⚙️ Parámetros'!$E$23:$E$28,MATCH(C264,'⚙️ Parámetros'!$A$23:$A$28,0)),0)),"")</f>
        <v/>
      </c>
      <c r="H264" s="46" t="str">
        <f>IFERROR(IF(D264="","",IFERROR('📋 Registro Paradas'!M264,0)*'⚙️ Parámetros'!$B$32*D264),"")</f>
        <v/>
      </c>
      <c r="I264" s="46" t="str">
        <f>IFERROR(IF(D264="","",MIN(D264,4)*'⚙️ Parámetros'!$B$34+IF('📋 Registro Paradas'!N264="Sí",MIN(D264,8)*'⚙️ Parámetros'!$B$36,0)),"")</f>
        <v/>
      </c>
      <c r="J264" s="47" t="str">
        <f>IFERROR(IF(D264="","",D264*50*('⚙️ Parámetros'!$B$40-1)),"")</f>
        <v/>
      </c>
      <c r="K264" s="48" t="str">
        <f t="shared" si="4"/>
        <v/>
      </c>
      <c r="L264" s="46" t="str">
        <f>IFERROR(IF(D264="","",IF('📋 Registro Paradas'!O264="Sí",F264*'⚙️ Parámetros'!$B$43*IFERROR(INDEX('⚙️ Parámetros'!$E$23:$E$28,MATCH(C264,'⚙️ Parámetros'!$A$23:$A$28,0)),0),0)),"")</f>
        <v/>
      </c>
      <c r="M264" s="46" t="str">
        <f>IFERROR(IF(D264="","",IF(OR('📋 Registro Paradas'!P264="Sí",'📋 Registro Paradas'!P264="Sí — solo reproceso"),1*'⚙️ Parámetros'!$B$32*IFERROR('📋 Registro Paradas'!M264,1),0)),"")</f>
        <v/>
      </c>
      <c r="N264" s="45" t="str">
        <f>IFERROR(IF(D264="","",IF('📋 Registro Paradas'!N264="Sí",I264*('⚙️ Parámetros'!$B$41-1),0)),"")</f>
        <v/>
      </c>
      <c r="O264" s="49" t="str">
        <f>IFERROR(IF(D264="","",SUM(G264:H264,I264,K264,L264:N264)*'⚙️ Parámetros'!$B$44),"")</f>
        <v/>
      </c>
    </row>
    <row r="265" spans="1:15" x14ac:dyDescent="0.25">
      <c r="A265" s="40" t="str">
        <f>IFERROR('📋 Registro Paradas'!A265,"")</f>
        <v/>
      </c>
      <c r="B265" s="41">
        <f>IFERROR('📋 Registro Paradas'!B265,"")</f>
        <v>0</v>
      </c>
      <c r="C265" s="42">
        <f>IFERROR('📋 Registro Paradas'!C265,"")</f>
        <v>0</v>
      </c>
      <c r="D265" s="43" t="str">
        <f>IFERROR('📋 Registro Paradas'!I265,"")</f>
        <v/>
      </c>
      <c r="E265" s="42">
        <f>IFERROR('📋 Registro Paradas'!E265,"")</f>
        <v>0</v>
      </c>
      <c r="F265" s="44" t="str">
        <f>IFERROR(IF(D265="","",D265*IFERROR(INDEX('⚙️ Parámetros'!$B$23:$B$28,MATCH(C265,'⚙️ Parámetros'!$A$23:$A$28,0)),0)),"")</f>
        <v/>
      </c>
      <c r="G265" s="45" t="str">
        <f>IFERROR(IF(F265="","",F265*IFERROR(INDEX('⚙️ Parámetros'!$E$23:$E$28,MATCH(C265,'⚙️ Parámetros'!$A$23:$A$28,0)),0)),"")</f>
        <v/>
      </c>
      <c r="H265" s="46" t="str">
        <f>IFERROR(IF(D265="","",IFERROR('📋 Registro Paradas'!M265,0)*'⚙️ Parámetros'!$B$32*D265),"")</f>
        <v/>
      </c>
      <c r="I265" s="46" t="str">
        <f>IFERROR(IF(D265="","",MIN(D265,4)*'⚙️ Parámetros'!$B$34+IF('📋 Registro Paradas'!N265="Sí",MIN(D265,8)*'⚙️ Parámetros'!$B$36,0)),"")</f>
        <v/>
      </c>
      <c r="J265" s="47" t="str">
        <f>IFERROR(IF(D265="","",D265*50*('⚙️ Parámetros'!$B$40-1)),"")</f>
        <v/>
      </c>
      <c r="K265" s="48" t="str">
        <f t="shared" si="4"/>
        <v/>
      </c>
      <c r="L265" s="46" t="str">
        <f>IFERROR(IF(D265="","",IF('📋 Registro Paradas'!O265="Sí",F265*'⚙️ Parámetros'!$B$43*IFERROR(INDEX('⚙️ Parámetros'!$E$23:$E$28,MATCH(C265,'⚙️ Parámetros'!$A$23:$A$28,0)),0),0)),"")</f>
        <v/>
      </c>
      <c r="M265" s="46" t="str">
        <f>IFERROR(IF(D265="","",IF(OR('📋 Registro Paradas'!P265="Sí",'📋 Registro Paradas'!P265="Sí — solo reproceso"),1*'⚙️ Parámetros'!$B$32*IFERROR('📋 Registro Paradas'!M265,1),0)),"")</f>
        <v/>
      </c>
      <c r="N265" s="45" t="str">
        <f>IFERROR(IF(D265="","",IF('📋 Registro Paradas'!N265="Sí",I265*('⚙️ Parámetros'!$B$41-1),0)),"")</f>
        <v/>
      </c>
      <c r="O265" s="49" t="str">
        <f>IFERROR(IF(D265="","",SUM(G265:H265,I265,K265,L265:N265)*'⚙️ Parámetros'!$B$44),"")</f>
        <v/>
      </c>
    </row>
    <row r="266" spans="1:15" x14ac:dyDescent="0.25">
      <c r="A266" s="40" t="str">
        <f>IFERROR('📋 Registro Paradas'!A266,"")</f>
        <v/>
      </c>
      <c r="B266" s="41">
        <f>IFERROR('📋 Registro Paradas'!B266,"")</f>
        <v>0</v>
      </c>
      <c r="C266" s="42">
        <f>IFERROR('📋 Registro Paradas'!C266,"")</f>
        <v>0</v>
      </c>
      <c r="D266" s="43" t="str">
        <f>IFERROR('📋 Registro Paradas'!I266,"")</f>
        <v/>
      </c>
      <c r="E266" s="42">
        <f>IFERROR('📋 Registro Paradas'!E266,"")</f>
        <v>0</v>
      </c>
      <c r="F266" s="44" t="str">
        <f>IFERROR(IF(D266="","",D266*IFERROR(INDEX('⚙️ Parámetros'!$B$23:$B$28,MATCH(C266,'⚙️ Parámetros'!$A$23:$A$28,0)),0)),"")</f>
        <v/>
      </c>
      <c r="G266" s="45" t="str">
        <f>IFERROR(IF(F266="","",F266*IFERROR(INDEX('⚙️ Parámetros'!$E$23:$E$28,MATCH(C266,'⚙️ Parámetros'!$A$23:$A$28,0)),0)),"")</f>
        <v/>
      </c>
      <c r="H266" s="46" t="str">
        <f>IFERROR(IF(D266="","",IFERROR('📋 Registro Paradas'!M266,0)*'⚙️ Parámetros'!$B$32*D266),"")</f>
        <v/>
      </c>
      <c r="I266" s="46" t="str">
        <f>IFERROR(IF(D266="","",MIN(D266,4)*'⚙️ Parámetros'!$B$34+IF('📋 Registro Paradas'!N266="Sí",MIN(D266,8)*'⚙️ Parámetros'!$B$36,0)),"")</f>
        <v/>
      </c>
      <c r="J266" s="47" t="str">
        <f>IFERROR(IF(D266="","",D266*50*('⚙️ Parámetros'!$B$40-1)),"")</f>
        <v/>
      </c>
      <c r="K266" s="48" t="str">
        <f t="shared" si="4"/>
        <v/>
      </c>
      <c r="L266" s="46" t="str">
        <f>IFERROR(IF(D266="","",IF('📋 Registro Paradas'!O266="Sí",F266*'⚙️ Parámetros'!$B$43*IFERROR(INDEX('⚙️ Parámetros'!$E$23:$E$28,MATCH(C266,'⚙️ Parámetros'!$A$23:$A$28,0)),0),0)),"")</f>
        <v/>
      </c>
      <c r="M266" s="46" t="str">
        <f>IFERROR(IF(D266="","",IF(OR('📋 Registro Paradas'!P266="Sí",'📋 Registro Paradas'!P266="Sí — solo reproceso"),1*'⚙️ Parámetros'!$B$32*IFERROR('📋 Registro Paradas'!M266,1),0)),"")</f>
        <v/>
      </c>
      <c r="N266" s="45" t="str">
        <f>IFERROR(IF(D266="","",IF('📋 Registro Paradas'!N266="Sí",I266*('⚙️ Parámetros'!$B$41-1),0)),"")</f>
        <v/>
      </c>
      <c r="O266" s="49" t="str">
        <f>IFERROR(IF(D266="","",SUM(G266:H266,I266,K266,L266:N266)*'⚙️ Parámetros'!$B$44),"")</f>
        <v/>
      </c>
    </row>
    <row r="267" spans="1:15" x14ac:dyDescent="0.25">
      <c r="A267" s="40" t="str">
        <f>IFERROR('📋 Registro Paradas'!A267,"")</f>
        <v/>
      </c>
      <c r="B267" s="41">
        <f>IFERROR('📋 Registro Paradas'!B267,"")</f>
        <v>0</v>
      </c>
      <c r="C267" s="42">
        <f>IFERROR('📋 Registro Paradas'!C267,"")</f>
        <v>0</v>
      </c>
      <c r="D267" s="43" t="str">
        <f>IFERROR('📋 Registro Paradas'!I267,"")</f>
        <v/>
      </c>
      <c r="E267" s="42">
        <f>IFERROR('📋 Registro Paradas'!E267,"")</f>
        <v>0</v>
      </c>
      <c r="F267" s="44" t="str">
        <f>IFERROR(IF(D267="","",D267*IFERROR(INDEX('⚙️ Parámetros'!$B$23:$B$28,MATCH(C267,'⚙️ Parámetros'!$A$23:$A$28,0)),0)),"")</f>
        <v/>
      </c>
      <c r="G267" s="45" t="str">
        <f>IFERROR(IF(F267="","",F267*IFERROR(INDEX('⚙️ Parámetros'!$E$23:$E$28,MATCH(C267,'⚙️ Parámetros'!$A$23:$A$28,0)),0)),"")</f>
        <v/>
      </c>
      <c r="H267" s="46" t="str">
        <f>IFERROR(IF(D267="","",IFERROR('📋 Registro Paradas'!M267,0)*'⚙️ Parámetros'!$B$32*D267),"")</f>
        <v/>
      </c>
      <c r="I267" s="46" t="str">
        <f>IFERROR(IF(D267="","",MIN(D267,4)*'⚙️ Parámetros'!$B$34+IF('📋 Registro Paradas'!N267="Sí",MIN(D267,8)*'⚙️ Parámetros'!$B$36,0)),"")</f>
        <v/>
      </c>
      <c r="J267" s="47" t="str">
        <f>IFERROR(IF(D267="","",D267*50*('⚙️ Parámetros'!$B$40-1)),"")</f>
        <v/>
      </c>
      <c r="K267" s="48" t="str">
        <f t="shared" si="4"/>
        <v/>
      </c>
      <c r="L267" s="46" t="str">
        <f>IFERROR(IF(D267="","",IF('📋 Registro Paradas'!O267="Sí",F267*'⚙️ Parámetros'!$B$43*IFERROR(INDEX('⚙️ Parámetros'!$E$23:$E$28,MATCH(C267,'⚙️ Parámetros'!$A$23:$A$28,0)),0),0)),"")</f>
        <v/>
      </c>
      <c r="M267" s="46" t="str">
        <f>IFERROR(IF(D267="","",IF(OR('📋 Registro Paradas'!P267="Sí",'📋 Registro Paradas'!P267="Sí — solo reproceso"),1*'⚙️ Parámetros'!$B$32*IFERROR('📋 Registro Paradas'!M267,1),0)),"")</f>
        <v/>
      </c>
      <c r="N267" s="45" t="str">
        <f>IFERROR(IF(D267="","",IF('📋 Registro Paradas'!N267="Sí",I267*('⚙️ Parámetros'!$B$41-1),0)),"")</f>
        <v/>
      </c>
      <c r="O267" s="49" t="str">
        <f>IFERROR(IF(D267="","",SUM(G267:H267,I267,K267,L267:N267)*'⚙️ Parámetros'!$B$44),"")</f>
        <v/>
      </c>
    </row>
    <row r="268" spans="1:15" x14ac:dyDescent="0.25">
      <c r="A268" s="40" t="str">
        <f>IFERROR('📋 Registro Paradas'!A268,"")</f>
        <v/>
      </c>
      <c r="B268" s="41">
        <f>IFERROR('📋 Registro Paradas'!B268,"")</f>
        <v>0</v>
      </c>
      <c r="C268" s="42">
        <f>IFERROR('📋 Registro Paradas'!C268,"")</f>
        <v>0</v>
      </c>
      <c r="D268" s="43" t="str">
        <f>IFERROR('📋 Registro Paradas'!I268,"")</f>
        <v/>
      </c>
      <c r="E268" s="42">
        <f>IFERROR('📋 Registro Paradas'!E268,"")</f>
        <v>0</v>
      </c>
      <c r="F268" s="44" t="str">
        <f>IFERROR(IF(D268="","",D268*IFERROR(INDEX('⚙️ Parámetros'!$B$23:$B$28,MATCH(C268,'⚙️ Parámetros'!$A$23:$A$28,0)),0)),"")</f>
        <v/>
      </c>
      <c r="G268" s="45" t="str">
        <f>IFERROR(IF(F268="","",F268*IFERROR(INDEX('⚙️ Parámetros'!$E$23:$E$28,MATCH(C268,'⚙️ Parámetros'!$A$23:$A$28,0)),0)),"")</f>
        <v/>
      </c>
      <c r="H268" s="46" t="str">
        <f>IFERROR(IF(D268="","",IFERROR('📋 Registro Paradas'!M268,0)*'⚙️ Parámetros'!$B$32*D268),"")</f>
        <v/>
      </c>
      <c r="I268" s="46" t="str">
        <f>IFERROR(IF(D268="","",MIN(D268,4)*'⚙️ Parámetros'!$B$34+IF('📋 Registro Paradas'!N268="Sí",MIN(D268,8)*'⚙️ Parámetros'!$B$36,0)),"")</f>
        <v/>
      </c>
      <c r="J268" s="47" t="str">
        <f>IFERROR(IF(D268="","",D268*50*('⚙️ Parámetros'!$B$40-1)),"")</f>
        <v/>
      </c>
      <c r="K268" s="48" t="str">
        <f t="shared" si="4"/>
        <v/>
      </c>
      <c r="L268" s="46" t="str">
        <f>IFERROR(IF(D268="","",IF('📋 Registro Paradas'!O268="Sí",F268*'⚙️ Parámetros'!$B$43*IFERROR(INDEX('⚙️ Parámetros'!$E$23:$E$28,MATCH(C268,'⚙️ Parámetros'!$A$23:$A$28,0)),0),0)),"")</f>
        <v/>
      </c>
      <c r="M268" s="46" t="str">
        <f>IFERROR(IF(D268="","",IF(OR('📋 Registro Paradas'!P268="Sí",'📋 Registro Paradas'!P268="Sí — solo reproceso"),1*'⚙️ Parámetros'!$B$32*IFERROR('📋 Registro Paradas'!M268,1),0)),"")</f>
        <v/>
      </c>
      <c r="N268" s="45" t="str">
        <f>IFERROR(IF(D268="","",IF('📋 Registro Paradas'!N268="Sí",I268*('⚙️ Parámetros'!$B$41-1),0)),"")</f>
        <v/>
      </c>
      <c r="O268" s="49" t="str">
        <f>IFERROR(IF(D268="","",SUM(G268:H268,I268,K268,L268:N268)*'⚙️ Parámetros'!$B$44),"")</f>
        <v/>
      </c>
    </row>
    <row r="269" spans="1:15" x14ac:dyDescent="0.25">
      <c r="A269" s="40" t="str">
        <f>IFERROR('📋 Registro Paradas'!A269,"")</f>
        <v/>
      </c>
      <c r="B269" s="41">
        <f>IFERROR('📋 Registro Paradas'!B269,"")</f>
        <v>0</v>
      </c>
      <c r="C269" s="42">
        <f>IFERROR('📋 Registro Paradas'!C269,"")</f>
        <v>0</v>
      </c>
      <c r="D269" s="43" t="str">
        <f>IFERROR('📋 Registro Paradas'!I269,"")</f>
        <v/>
      </c>
      <c r="E269" s="42">
        <f>IFERROR('📋 Registro Paradas'!E269,"")</f>
        <v>0</v>
      </c>
      <c r="F269" s="44" t="str">
        <f>IFERROR(IF(D269="","",D269*IFERROR(INDEX('⚙️ Parámetros'!$B$23:$B$28,MATCH(C269,'⚙️ Parámetros'!$A$23:$A$28,0)),0)),"")</f>
        <v/>
      </c>
      <c r="G269" s="45" t="str">
        <f>IFERROR(IF(F269="","",F269*IFERROR(INDEX('⚙️ Parámetros'!$E$23:$E$28,MATCH(C269,'⚙️ Parámetros'!$A$23:$A$28,0)),0)),"")</f>
        <v/>
      </c>
      <c r="H269" s="46" t="str">
        <f>IFERROR(IF(D269="","",IFERROR('📋 Registro Paradas'!M269,0)*'⚙️ Parámetros'!$B$32*D269),"")</f>
        <v/>
      </c>
      <c r="I269" s="46" t="str">
        <f>IFERROR(IF(D269="","",MIN(D269,4)*'⚙️ Parámetros'!$B$34+IF('📋 Registro Paradas'!N269="Sí",MIN(D269,8)*'⚙️ Parámetros'!$B$36,0)),"")</f>
        <v/>
      </c>
      <c r="J269" s="47" t="str">
        <f>IFERROR(IF(D269="","",D269*50*('⚙️ Parámetros'!$B$40-1)),"")</f>
        <v/>
      </c>
      <c r="K269" s="48" t="str">
        <f t="shared" si="4"/>
        <v/>
      </c>
      <c r="L269" s="46" t="str">
        <f>IFERROR(IF(D269="","",IF('📋 Registro Paradas'!O269="Sí",F269*'⚙️ Parámetros'!$B$43*IFERROR(INDEX('⚙️ Parámetros'!$E$23:$E$28,MATCH(C269,'⚙️ Parámetros'!$A$23:$A$28,0)),0),0)),"")</f>
        <v/>
      </c>
      <c r="M269" s="46" t="str">
        <f>IFERROR(IF(D269="","",IF(OR('📋 Registro Paradas'!P269="Sí",'📋 Registro Paradas'!P269="Sí — solo reproceso"),1*'⚙️ Parámetros'!$B$32*IFERROR('📋 Registro Paradas'!M269,1),0)),"")</f>
        <v/>
      </c>
      <c r="N269" s="45" t="str">
        <f>IFERROR(IF(D269="","",IF('📋 Registro Paradas'!N269="Sí",I269*('⚙️ Parámetros'!$B$41-1),0)),"")</f>
        <v/>
      </c>
      <c r="O269" s="49" t="str">
        <f>IFERROR(IF(D269="","",SUM(G269:H269,I269,K269,L269:N269)*'⚙️ Parámetros'!$B$44),"")</f>
        <v/>
      </c>
    </row>
    <row r="270" spans="1:15" x14ac:dyDescent="0.25">
      <c r="A270" s="40" t="str">
        <f>IFERROR('📋 Registro Paradas'!A270,"")</f>
        <v/>
      </c>
      <c r="B270" s="41">
        <f>IFERROR('📋 Registro Paradas'!B270,"")</f>
        <v>0</v>
      </c>
      <c r="C270" s="42">
        <f>IFERROR('📋 Registro Paradas'!C270,"")</f>
        <v>0</v>
      </c>
      <c r="D270" s="43" t="str">
        <f>IFERROR('📋 Registro Paradas'!I270,"")</f>
        <v/>
      </c>
      <c r="E270" s="42">
        <f>IFERROR('📋 Registro Paradas'!E270,"")</f>
        <v>0</v>
      </c>
      <c r="F270" s="44" t="str">
        <f>IFERROR(IF(D270="","",D270*IFERROR(INDEX('⚙️ Parámetros'!$B$23:$B$28,MATCH(C270,'⚙️ Parámetros'!$A$23:$A$28,0)),0)),"")</f>
        <v/>
      </c>
      <c r="G270" s="45" t="str">
        <f>IFERROR(IF(F270="","",F270*IFERROR(INDEX('⚙️ Parámetros'!$E$23:$E$28,MATCH(C270,'⚙️ Parámetros'!$A$23:$A$28,0)),0)),"")</f>
        <v/>
      </c>
      <c r="H270" s="46" t="str">
        <f>IFERROR(IF(D270="","",IFERROR('📋 Registro Paradas'!M270,0)*'⚙️ Parámetros'!$B$32*D270),"")</f>
        <v/>
      </c>
      <c r="I270" s="46" t="str">
        <f>IFERROR(IF(D270="","",MIN(D270,4)*'⚙️ Parámetros'!$B$34+IF('📋 Registro Paradas'!N270="Sí",MIN(D270,8)*'⚙️ Parámetros'!$B$36,0)),"")</f>
        <v/>
      </c>
      <c r="J270" s="47" t="str">
        <f>IFERROR(IF(D270="","",D270*50*('⚙️ Parámetros'!$B$40-1)),"")</f>
        <v/>
      </c>
      <c r="K270" s="48" t="str">
        <f t="shared" si="4"/>
        <v/>
      </c>
      <c r="L270" s="46" t="str">
        <f>IFERROR(IF(D270="","",IF('📋 Registro Paradas'!O270="Sí",F270*'⚙️ Parámetros'!$B$43*IFERROR(INDEX('⚙️ Parámetros'!$E$23:$E$28,MATCH(C270,'⚙️ Parámetros'!$A$23:$A$28,0)),0),0)),"")</f>
        <v/>
      </c>
      <c r="M270" s="46" t="str">
        <f>IFERROR(IF(D270="","",IF(OR('📋 Registro Paradas'!P270="Sí",'📋 Registro Paradas'!P270="Sí — solo reproceso"),1*'⚙️ Parámetros'!$B$32*IFERROR('📋 Registro Paradas'!M270,1),0)),"")</f>
        <v/>
      </c>
      <c r="N270" s="45" t="str">
        <f>IFERROR(IF(D270="","",IF('📋 Registro Paradas'!N270="Sí",I270*('⚙️ Parámetros'!$B$41-1),0)),"")</f>
        <v/>
      </c>
      <c r="O270" s="49" t="str">
        <f>IFERROR(IF(D270="","",SUM(G270:H270,I270,K270,L270:N270)*'⚙️ Parámetros'!$B$44),"")</f>
        <v/>
      </c>
    </row>
    <row r="271" spans="1:15" x14ac:dyDescent="0.25">
      <c r="A271" s="40" t="str">
        <f>IFERROR('📋 Registro Paradas'!A271,"")</f>
        <v/>
      </c>
      <c r="B271" s="41">
        <f>IFERROR('📋 Registro Paradas'!B271,"")</f>
        <v>0</v>
      </c>
      <c r="C271" s="42">
        <f>IFERROR('📋 Registro Paradas'!C271,"")</f>
        <v>0</v>
      </c>
      <c r="D271" s="43" t="str">
        <f>IFERROR('📋 Registro Paradas'!I271,"")</f>
        <v/>
      </c>
      <c r="E271" s="42">
        <f>IFERROR('📋 Registro Paradas'!E271,"")</f>
        <v>0</v>
      </c>
      <c r="F271" s="44" t="str">
        <f>IFERROR(IF(D271="","",D271*IFERROR(INDEX('⚙️ Parámetros'!$B$23:$B$28,MATCH(C271,'⚙️ Parámetros'!$A$23:$A$28,0)),0)),"")</f>
        <v/>
      </c>
      <c r="G271" s="45" t="str">
        <f>IFERROR(IF(F271="","",F271*IFERROR(INDEX('⚙️ Parámetros'!$E$23:$E$28,MATCH(C271,'⚙️ Parámetros'!$A$23:$A$28,0)),0)),"")</f>
        <v/>
      </c>
      <c r="H271" s="46" t="str">
        <f>IFERROR(IF(D271="","",IFERROR('📋 Registro Paradas'!M271,0)*'⚙️ Parámetros'!$B$32*D271),"")</f>
        <v/>
      </c>
      <c r="I271" s="46" t="str">
        <f>IFERROR(IF(D271="","",MIN(D271,4)*'⚙️ Parámetros'!$B$34+IF('📋 Registro Paradas'!N271="Sí",MIN(D271,8)*'⚙️ Parámetros'!$B$36,0)),"")</f>
        <v/>
      </c>
      <c r="J271" s="47" t="str">
        <f>IFERROR(IF(D271="","",D271*50*('⚙️ Parámetros'!$B$40-1)),"")</f>
        <v/>
      </c>
      <c r="K271" s="48" t="str">
        <f t="shared" si="4"/>
        <v/>
      </c>
      <c r="L271" s="46" t="str">
        <f>IFERROR(IF(D271="","",IF('📋 Registro Paradas'!O271="Sí",F271*'⚙️ Parámetros'!$B$43*IFERROR(INDEX('⚙️ Parámetros'!$E$23:$E$28,MATCH(C271,'⚙️ Parámetros'!$A$23:$A$28,0)),0),0)),"")</f>
        <v/>
      </c>
      <c r="M271" s="46" t="str">
        <f>IFERROR(IF(D271="","",IF(OR('📋 Registro Paradas'!P271="Sí",'📋 Registro Paradas'!P271="Sí — solo reproceso"),1*'⚙️ Parámetros'!$B$32*IFERROR('📋 Registro Paradas'!M271,1),0)),"")</f>
        <v/>
      </c>
      <c r="N271" s="45" t="str">
        <f>IFERROR(IF(D271="","",IF('📋 Registro Paradas'!N271="Sí",I271*('⚙️ Parámetros'!$B$41-1),0)),"")</f>
        <v/>
      </c>
      <c r="O271" s="49" t="str">
        <f>IFERROR(IF(D271="","",SUM(G271:H271,I271,K271,L271:N271)*'⚙️ Parámetros'!$B$44),"")</f>
        <v/>
      </c>
    </row>
    <row r="272" spans="1:15" x14ac:dyDescent="0.25">
      <c r="A272" s="40" t="str">
        <f>IFERROR('📋 Registro Paradas'!A272,"")</f>
        <v/>
      </c>
      <c r="B272" s="41">
        <f>IFERROR('📋 Registro Paradas'!B272,"")</f>
        <v>0</v>
      </c>
      <c r="C272" s="42">
        <f>IFERROR('📋 Registro Paradas'!C272,"")</f>
        <v>0</v>
      </c>
      <c r="D272" s="43" t="str">
        <f>IFERROR('📋 Registro Paradas'!I272,"")</f>
        <v/>
      </c>
      <c r="E272" s="42">
        <f>IFERROR('📋 Registro Paradas'!E272,"")</f>
        <v>0</v>
      </c>
      <c r="F272" s="44" t="str">
        <f>IFERROR(IF(D272="","",D272*IFERROR(INDEX('⚙️ Parámetros'!$B$23:$B$28,MATCH(C272,'⚙️ Parámetros'!$A$23:$A$28,0)),0)),"")</f>
        <v/>
      </c>
      <c r="G272" s="45" t="str">
        <f>IFERROR(IF(F272="","",F272*IFERROR(INDEX('⚙️ Parámetros'!$E$23:$E$28,MATCH(C272,'⚙️ Parámetros'!$A$23:$A$28,0)),0)),"")</f>
        <v/>
      </c>
      <c r="H272" s="46" t="str">
        <f>IFERROR(IF(D272="","",IFERROR('📋 Registro Paradas'!M272,0)*'⚙️ Parámetros'!$B$32*D272),"")</f>
        <v/>
      </c>
      <c r="I272" s="46" t="str">
        <f>IFERROR(IF(D272="","",MIN(D272,4)*'⚙️ Parámetros'!$B$34+IF('📋 Registro Paradas'!N272="Sí",MIN(D272,8)*'⚙️ Parámetros'!$B$36,0)),"")</f>
        <v/>
      </c>
      <c r="J272" s="47" t="str">
        <f>IFERROR(IF(D272="","",D272*50*('⚙️ Parámetros'!$B$40-1)),"")</f>
        <v/>
      </c>
      <c r="K272" s="48" t="str">
        <f t="shared" si="4"/>
        <v/>
      </c>
      <c r="L272" s="46" t="str">
        <f>IFERROR(IF(D272="","",IF('📋 Registro Paradas'!O272="Sí",F272*'⚙️ Parámetros'!$B$43*IFERROR(INDEX('⚙️ Parámetros'!$E$23:$E$28,MATCH(C272,'⚙️ Parámetros'!$A$23:$A$28,0)),0),0)),"")</f>
        <v/>
      </c>
      <c r="M272" s="46" t="str">
        <f>IFERROR(IF(D272="","",IF(OR('📋 Registro Paradas'!P272="Sí",'📋 Registro Paradas'!P272="Sí — solo reproceso"),1*'⚙️ Parámetros'!$B$32*IFERROR('📋 Registro Paradas'!M272,1),0)),"")</f>
        <v/>
      </c>
      <c r="N272" s="45" t="str">
        <f>IFERROR(IF(D272="","",IF('📋 Registro Paradas'!N272="Sí",I272*('⚙️ Parámetros'!$B$41-1),0)),"")</f>
        <v/>
      </c>
      <c r="O272" s="49" t="str">
        <f>IFERROR(IF(D272="","",SUM(G272:H272,I272,K272,L272:N272)*'⚙️ Parámetros'!$B$44),"")</f>
        <v/>
      </c>
    </row>
    <row r="273" spans="1:15" x14ac:dyDescent="0.25">
      <c r="A273" s="40" t="str">
        <f>IFERROR('📋 Registro Paradas'!A273,"")</f>
        <v/>
      </c>
      <c r="B273" s="41">
        <f>IFERROR('📋 Registro Paradas'!B273,"")</f>
        <v>0</v>
      </c>
      <c r="C273" s="42">
        <f>IFERROR('📋 Registro Paradas'!C273,"")</f>
        <v>0</v>
      </c>
      <c r="D273" s="43" t="str">
        <f>IFERROR('📋 Registro Paradas'!I273,"")</f>
        <v/>
      </c>
      <c r="E273" s="42">
        <f>IFERROR('📋 Registro Paradas'!E273,"")</f>
        <v>0</v>
      </c>
      <c r="F273" s="44" t="str">
        <f>IFERROR(IF(D273="","",D273*IFERROR(INDEX('⚙️ Parámetros'!$B$23:$B$28,MATCH(C273,'⚙️ Parámetros'!$A$23:$A$28,0)),0)),"")</f>
        <v/>
      </c>
      <c r="G273" s="45" t="str">
        <f>IFERROR(IF(F273="","",F273*IFERROR(INDEX('⚙️ Parámetros'!$E$23:$E$28,MATCH(C273,'⚙️ Parámetros'!$A$23:$A$28,0)),0)),"")</f>
        <v/>
      </c>
      <c r="H273" s="46" t="str">
        <f>IFERROR(IF(D273="","",IFERROR('📋 Registro Paradas'!M273,0)*'⚙️ Parámetros'!$B$32*D273),"")</f>
        <v/>
      </c>
      <c r="I273" s="46" t="str">
        <f>IFERROR(IF(D273="","",MIN(D273,4)*'⚙️ Parámetros'!$B$34+IF('📋 Registro Paradas'!N273="Sí",MIN(D273,8)*'⚙️ Parámetros'!$B$36,0)),"")</f>
        <v/>
      </c>
      <c r="J273" s="47" t="str">
        <f>IFERROR(IF(D273="","",D273*50*('⚙️ Parámetros'!$B$40-1)),"")</f>
        <v/>
      </c>
      <c r="K273" s="48" t="str">
        <f t="shared" si="4"/>
        <v/>
      </c>
      <c r="L273" s="46" t="str">
        <f>IFERROR(IF(D273="","",IF('📋 Registro Paradas'!O273="Sí",F273*'⚙️ Parámetros'!$B$43*IFERROR(INDEX('⚙️ Parámetros'!$E$23:$E$28,MATCH(C273,'⚙️ Parámetros'!$A$23:$A$28,0)),0),0)),"")</f>
        <v/>
      </c>
      <c r="M273" s="46" t="str">
        <f>IFERROR(IF(D273="","",IF(OR('📋 Registro Paradas'!P273="Sí",'📋 Registro Paradas'!P273="Sí — solo reproceso"),1*'⚙️ Parámetros'!$B$32*IFERROR('📋 Registro Paradas'!M273,1),0)),"")</f>
        <v/>
      </c>
      <c r="N273" s="45" t="str">
        <f>IFERROR(IF(D273="","",IF('📋 Registro Paradas'!N273="Sí",I273*('⚙️ Parámetros'!$B$41-1),0)),"")</f>
        <v/>
      </c>
      <c r="O273" s="49" t="str">
        <f>IFERROR(IF(D273="","",SUM(G273:H273,I273,K273,L273:N273)*'⚙️ Parámetros'!$B$44),"")</f>
        <v/>
      </c>
    </row>
    <row r="274" spans="1:15" x14ac:dyDescent="0.25">
      <c r="A274" s="40" t="str">
        <f>IFERROR('📋 Registro Paradas'!A274,"")</f>
        <v/>
      </c>
      <c r="B274" s="41">
        <f>IFERROR('📋 Registro Paradas'!B274,"")</f>
        <v>0</v>
      </c>
      <c r="C274" s="42">
        <f>IFERROR('📋 Registro Paradas'!C274,"")</f>
        <v>0</v>
      </c>
      <c r="D274" s="43" t="str">
        <f>IFERROR('📋 Registro Paradas'!I274,"")</f>
        <v/>
      </c>
      <c r="E274" s="42">
        <f>IFERROR('📋 Registro Paradas'!E274,"")</f>
        <v>0</v>
      </c>
      <c r="F274" s="44" t="str">
        <f>IFERROR(IF(D274="","",D274*IFERROR(INDEX('⚙️ Parámetros'!$B$23:$B$28,MATCH(C274,'⚙️ Parámetros'!$A$23:$A$28,0)),0)),"")</f>
        <v/>
      </c>
      <c r="G274" s="45" t="str">
        <f>IFERROR(IF(F274="","",F274*IFERROR(INDEX('⚙️ Parámetros'!$E$23:$E$28,MATCH(C274,'⚙️ Parámetros'!$A$23:$A$28,0)),0)),"")</f>
        <v/>
      </c>
      <c r="H274" s="46" t="str">
        <f>IFERROR(IF(D274="","",IFERROR('📋 Registro Paradas'!M274,0)*'⚙️ Parámetros'!$B$32*D274),"")</f>
        <v/>
      </c>
      <c r="I274" s="46" t="str">
        <f>IFERROR(IF(D274="","",MIN(D274,4)*'⚙️ Parámetros'!$B$34+IF('📋 Registro Paradas'!N274="Sí",MIN(D274,8)*'⚙️ Parámetros'!$B$36,0)),"")</f>
        <v/>
      </c>
      <c r="J274" s="47" t="str">
        <f>IFERROR(IF(D274="","",D274*50*('⚙️ Parámetros'!$B$40-1)),"")</f>
        <v/>
      </c>
      <c r="K274" s="48" t="str">
        <f t="shared" si="4"/>
        <v/>
      </c>
      <c r="L274" s="46" t="str">
        <f>IFERROR(IF(D274="","",IF('📋 Registro Paradas'!O274="Sí",F274*'⚙️ Parámetros'!$B$43*IFERROR(INDEX('⚙️ Parámetros'!$E$23:$E$28,MATCH(C274,'⚙️ Parámetros'!$A$23:$A$28,0)),0),0)),"")</f>
        <v/>
      </c>
      <c r="M274" s="46" t="str">
        <f>IFERROR(IF(D274="","",IF(OR('📋 Registro Paradas'!P274="Sí",'📋 Registro Paradas'!P274="Sí — solo reproceso"),1*'⚙️ Parámetros'!$B$32*IFERROR('📋 Registro Paradas'!M274,1),0)),"")</f>
        <v/>
      </c>
      <c r="N274" s="45" t="str">
        <f>IFERROR(IF(D274="","",IF('📋 Registro Paradas'!N274="Sí",I274*('⚙️ Parámetros'!$B$41-1),0)),"")</f>
        <v/>
      </c>
      <c r="O274" s="49" t="str">
        <f>IFERROR(IF(D274="","",SUM(G274:H274,I274,K274,L274:N274)*'⚙️ Parámetros'!$B$44),"")</f>
        <v/>
      </c>
    </row>
    <row r="275" spans="1:15" x14ac:dyDescent="0.25">
      <c r="A275" s="40" t="str">
        <f>IFERROR('📋 Registro Paradas'!A275,"")</f>
        <v/>
      </c>
      <c r="B275" s="41">
        <f>IFERROR('📋 Registro Paradas'!B275,"")</f>
        <v>0</v>
      </c>
      <c r="C275" s="42">
        <f>IFERROR('📋 Registro Paradas'!C275,"")</f>
        <v>0</v>
      </c>
      <c r="D275" s="43" t="str">
        <f>IFERROR('📋 Registro Paradas'!I275,"")</f>
        <v/>
      </c>
      <c r="E275" s="42">
        <f>IFERROR('📋 Registro Paradas'!E275,"")</f>
        <v>0</v>
      </c>
      <c r="F275" s="44" t="str">
        <f>IFERROR(IF(D275="","",D275*IFERROR(INDEX('⚙️ Parámetros'!$B$23:$B$28,MATCH(C275,'⚙️ Parámetros'!$A$23:$A$28,0)),0)),"")</f>
        <v/>
      </c>
      <c r="G275" s="45" t="str">
        <f>IFERROR(IF(F275="","",F275*IFERROR(INDEX('⚙️ Parámetros'!$E$23:$E$28,MATCH(C275,'⚙️ Parámetros'!$A$23:$A$28,0)),0)),"")</f>
        <v/>
      </c>
      <c r="H275" s="46" t="str">
        <f>IFERROR(IF(D275="","",IFERROR('📋 Registro Paradas'!M275,0)*'⚙️ Parámetros'!$B$32*D275),"")</f>
        <v/>
      </c>
      <c r="I275" s="46" t="str">
        <f>IFERROR(IF(D275="","",MIN(D275,4)*'⚙️ Parámetros'!$B$34+IF('📋 Registro Paradas'!N275="Sí",MIN(D275,8)*'⚙️ Parámetros'!$B$36,0)),"")</f>
        <v/>
      </c>
      <c r="J275" s="47" t="str">
        <f>IFERROR(IF(D275="","",D275*50*('⚙️ Parámetros'!$B$40-1)),"")</f>
        <v/>
      </c>
      <c r="K275" s="48" t="str">
        <f t="shared" si="4"/>
        <v/>
      </c>
      <c r="L275" s="46" t="str">
        <f>IFERROR(IF(D275="","",IF('📋 Registro Paradas'!O275="Sí",F275*'⚙️ Parámetros'!$B$43*IFERROR(INDEX('⚙️ Parámetros'!$E$23:$E$28,MATCH(C275,'⚙️ Parámetros'!$A$23:$A$28,0)),0),0)),"")</f>
        <v/>
      </c>
      <c r="M275" s="46" t="str">
        <f>IFERROR(IF(D275="","",IF(OR('📋 Registro Paradas'!P275="Sí",'📋 Registro Paradas'!P275="Sí — solo reproceso"),1*'⚙️ Parámetros'!$B$32*IFERROR('📋 Registro Paradas'!M275,1),0)),"")</f>
        <v/>
      </c>
      <c r="N275" s="45" t="str">
        <f>IFERROR(IF(D275="","",IF('📋 Registro Paradas'!N275="Sí",I275*('⚙️ Parámetros'!$B$41-1),0)),"")</f>
        <v/>
      </c>
      <c r="O275" s="49" t="str">
        <f>IFERROR(IF(D275="","",SUM(G275:H275,I275,K275,L275:N275)*'⚙️ Parámetros'!$B$44),"")</f>
        <v/>
      </c>
    </row>
    <row r="276" spans="1:15" x14ac:dyDescent="0.25">
      <c r="A276" s="40" t="str">
        <f>IFERROR('📋 Registro Paradas'!A276,"")</f>
        <v/>
      </c>
      <c r="B276" s="41">
        <f>IFERROR('📋 Registro Paradas'!B276,"")</f>
        <v>0</v>
      </c>
      <c r="C276" s="42">
        <f>IFERROR('📋 Registro Paradas'!C276,"")</f>
        <v>0</v>
      </c>
      <c r="D276" s="43" t="str">
        <f>IFERROR('📋 Registro Paradas'!I276,"")</f>
        <v/>
      </c>
      <c r="E276" s="42">
        <f>IFERROR('📋 Registro Paradas'!E276,"")</f>
        <v>0</v>
      </c>
      <c r="F276" s="44" t="str">
        <f>IFERROR(IF(D276="","",D276*IFERROR(INDEX('⚙️ Parámetros'!$B$23:$B$28,MATCH(C276,'⚙️ Parámetros'!$A$23:$A$28,0)),0)),"")</f>
        <v/>
      </c>
      <c r="G276" s="45" t="str">
        <f>IFERROR(IF(F276="","",F276*IFERROR(INDEX('⚙️ Parámetros'!$E$23:$E$28,MATCH(C276,'⚙️ Parámetros'!$A$23:$A$28,0)),0)),"")</f>
        <v/>
      </c>
      <c r="H276" s="46" t="str">
        <f>IFERROR(IF(D276="","",IFERROR('📋 Registro Paradas'!M276,0)*'⚙️ Parámetros'!$B$32*D276),"")</f>
        <v/>
      </c>
      <c r="I276" s="46" t="str">
        <f>IFERROR(IF(D276="","",MIN(D276,4)*'⚙️ Parámetros'!$B$34+IF('📋 Registro Paradas'!N276="Sí",MIN(D276,8)*'⚙️ Parámetros'!$B$36,0)),"")</f>
        <v/>
      </c>
      <c r="J276" s="47" t="str">
        <f>IFERROR(IF(D276="","",D276*50*('⚙️ Parámetros'!$B$40-1)),"")</f>
        <v/>
      </c>
      <c r="K276" s="48" t="str">
        <f t="shared" si="4"/>
        <v/>
      </c>
      <c r="L276" s="46" t="str">
        <f>IFERROR(IF(D276="","",IF('📋 Registro Paradas'!O276="Sí",F276*'⚙️ Parámetros'!$B$43*IFERROR(INDEX('⚙️ Parámetros'!$E$23:$E$28,MATCH(C276,'⚙️ Parámetros'!$A$23:$A$28,0)),0),0)),"")</f>
        <v/>
      </c>
      <c r="M276" s="46" t="str">
        <f>IFERROR(IF(D276="","",IF(OR('📋 Registro Paradas'!P276="Sí",'📋 Registro Paradas'!P276="Sí — solo reproceso"),1*'⚙️ Parámetros'!$B$32*IFERROR('📋 Registro Paradas'!M276,1),0)),"")</f>
        <v/>
      </c>
      <c r="N276" s="45" t="str">
        <f>IFERROR(IF(D276="","",IF('📋 Registro Paradas'!N276="Sí",I276*('⚙️ Parámetros'!$B$41-1),0)),"")</f>
        <v/>
      </c>
      <c r="O276" s="49" t="str">
        <f>IFERROR(IF(D276="","",SUM(G276:H276,I276,K276,L276:N276)*'⚙️ Parámetros'!$B$44),"")</f>
        <v/>
      </c>
    </row>
    <row r="277" spans="1:15" x14ac:dyDescent="0.25">
      <c r="A277" s="40" t="str">
        <f>IFERROR('📋 Registro Paradas'!A277,"")</f>
        <v/>
      </c>
      <c r="B277" s="41">
        <f>IFERROR('📋 Registro Paradas'!B277,"")</f>
        <v>0</v>
      </c>
      <c r="C277" s="42">
        <f>IFERROR('📋 Registro Paradas'!C277,"")</f>
        <v>0</v>
      </c>
      <c r="D277" s="43" t="str">
        <f>IFERROR('📋 Registro Paradas'!I277,"")</f>
        <v/>
      </c>
      <c r="E277" s="42">
        <f>IFERROR('📋 Registro Paradas'!E277,"")</f>
        <v>0</v>
      </c>
      <c r="F277" s="44" t="str">
        <f>IFERROR(IF(D277="","",D277*IFERROR(INDEX('⚙️ Parámetros'!$B$23:$B$28,MATCH(C277,'⚙️ Parámetros'!$A$23:$A$28,0)),0)),"")</f>
        <v/>
      </c>
      <c r="G277" s="45" t="str">
        <f>IFERROR(IF(F277="","",F277*IFERROR(INDEX('⚙️ Parámetros'!$E$23:$E$28,MATCH(C277,'⚙️ Parámetros'!$A$23:$A$28,0)),0)),"")</f>
        <v/>
      </c>
      <c r="H277" s="46" t="str">
        <f>IFERROR(IF(D277="","",IFERROR('📋 Registro Paradas'!M277,0)*'⚙️ Parámetros'!$B$32*D277),"")</f>
        <v/>
      </c>
      <c r="I277" s="46" t="str">
        <f>IFERROR(IF(D277="","",MIN(D277,4)*'⚙️ Parámetros'!$B$34+IF('📋 Registro Paradas'!N277="Sí",MIN(D277,8)*'⚙️ Parámetros'!$B$36,0)),"")</f>
        <v/>
      </c>
      <c r="J277" s="47" t="str">
        <f>IFERROR(IF(D277="","",D277*50*('⚙️ Parámetros'!$B$40-1)),"")</f>
        <v/>
      </c>
      <c r="K277" s="48" t="str">
        <f t="shared" si="4"/>
        <v/>
      </c>
      <c r="L277" s="46" t="str">
        <f>IFERROR(IF(D277="","",IF('📋 Registro Paradas'!O277="Sí",F277*'⚙️ Parámetros'!$B$43*IFERROR(INDEX('⚙️ Parámetros'!$E$23:$E$28,MATCH(C277,'⚙️ Parámetros'!$A$23:$A$28,0)),0),0)),"")</f>
        <v/>
      </c>
      <c r="M277" s="46" t="str">
        <f>IFERROR(IF(D277="","",IF(OR('📋 Registro Paradas'!P277="Sí",'📋 Registro Paradas'!P277="Sí — solo reproceso"),1*'⚙️ Parámetros'!$B$32*IFERROR('📋 Registro Paradas'!M277,1),0)),"")</f>
        <v/>
      </c>
      <c r="N277" s="45" t="str">
        <f>IFERROR(IF(D277="","",IF('📋 Registro Paradas'!N277="Sí",I277*('⚙️ Parámetros'!$B$41-1),0)),"")</f>
        <v/>
      </c>
      <c r="O277" s="49" t="str">
        <f>IFERROR(IF(D277="","",SUM(G277:H277,I277,K277,L277:N277)*'⚙️ Parámetros'!$B$44),"")</f>
        <v/>
      </c>
    </row>
    <row r="278" spans="1:15" x14ac:dyDescent="0.25">
      <c r="A278" s="40" t="str">
        <f>IFERROR('📋 Registro Paradas'!A278,"")</f>
        <v/>
      </c>
      <c r="B278" s="41">
        <f>IFERROR('📋 Registro Paradas'!B278,"")</f>
        <v>0</v>
      </c>
      <c r="C278" s="42">
        <f>IFERROR('📋 Registro Paradas'!C278,"")</f>
        <v>0</v>
      </c>
      <c r="D278" s="43" t="str">
        <f>IFERROR('📋 Registro Paradas'!I278,"")</f>
        <v/>
      </c>
      <c r="E278" s="42">
        <f>IFERROR('📋 Registro Paradas'!E278,"")</f>
        <v>0</v>
      </c>
      <c r="F278" s="44" t="str">
        <f>IFERROR(IF(D278="","",D278*IFERROR(INDEX('⚙️ Parámetros'!$B$23:$B$28,MATCH(C278,'⚙️ Parámetros'!$A$23:$A$28,0)),0)),"")</f>
        <v/>
      </c>
      <c r="G278" s="45" t="str">
        <f>IFERROR(IF(F278="","",F278*IFERROR(INDEX('⚙️ Parámetros'!$E$23:$E$28,MATCH(C278,'⚙️ Parámetros'!$A$23:$A$28,0)),0)),"")</f>
        <v/>
      </c>
      <c r="H278" s="46" t="str">
        <f>IFERROR(IF(D278="","",IFERROR('📋 Registro Paradas'!M278,0)*'⚙️ Parámetros'!$B$32*D278),"")</f>
        <v/>
      </c>
      <c r="I278" s="46" t="str">
        <f>IFERROR(IF(D278="","",MIN(D278,4)*'⚙️ Parámetros'!$B$34+IF('📋 Registro Paradas'!N278="Sí",MIN(D278,8)*'⚙️ Parámetros'!$B$36,0)),"")</f>
        <v/>
      </c>
      <c r="J278" s="47" t="str">
        <f>IFERROR(IF(D278="","",D278*50*('⚙️ Parámetros'!$B$40-1)),"")</f>
        <v/>
      </c>
      <c r="K278" s="48" t="str">
        <f t="shared" si="4"/>
        <v/>
      </c>
      <c r="L278" s="46" t="str">
        <f>IFERROR(IF(D278="","",IF('📋 Registro Paradas'!O278="Sí",F278*'⚙️ Parámetros'!$B$43*IFERROR(INDEX('⚙️ Parámetros'!$E$23:$E$28,MATCH(C278,'⚙️ Parámetros'!$A$23:$A$28,0)),0),0)),"")</f>
        <v/>
      </c>
      <c r="M278" s="46" t="str">
        <f>IFERROR(IF(D278="","",IF(OR('📋 Registro Paradas'!P278="Sí",'📋 Registro Paradas'!P278="Sí — solo reproceso"),1*'⚙️ Parámetros'!$B$32*IFERROR('📋 Registro Paradas'!M278,1),0)),"")</f>
        <v/>
      </c>
      <c r="N278" s="45" t="str">
        <f>IFERROR(IF(D278="","",IF('📋 Registro Paradas'!N278="Sí",I278*('⚙️ Parámetros'!$B$41-1),0)),"")</f>
        <v/>
      </c>
      <c r="O278" s="49" t="str">
        <f>IFERROR(IF(D278="","",SUM(G278:H278,I278,K278,L278:N278)*'⚙️ Parámetros'!$B$44),"")</f>
        <v/>
      </c>
    </row>
    <row r="279" spans="1:15" x14ac:dyDescent="0.25">
      <c r="A279" s="40" t="str">
        <f>IFERROR('📋 Registro Paradas'!A279,"")</f>
        <v/>
      </c>
      <c r="B279" s="41">
        <f>IFERROR('📋 Registro Paradas'!B279,"")</f>
        <v>0</v>
      </c>
      <c r="C279" s="42">
        <f>IFERROR('📋 Registro Paradas'!C279,"")</f>
        <v>0</v>
      </c>
      <c r="D279" s="43" t="str">
        <f>IFERROR('📋 Registro Paradas'!I279,"")</f>
        <v/>
      </c>
      <c r="E279" s="42">
        <f>IFERROR('📋 Registro Paradas'!E279,"")</f>
        <v>0</v>
      </c>
      <c r="F279" s="44" t="str">
        <f>IFERROR(IF(D279="","",D279*IFERROR(INDEX('⚙️ Parámetros'!$B$23:$B$28,MATCH(C279,'⚙️ Parámetros'!$A$23:$A$28,0)),0)),"")</f>
        <v/>
      </c>
      <c r="G279" s="45" t="str">
        <f>IFERROR(IF(F279="","",F279*IFERROR(INDEX('⚙️ Parámetros'!$E$23:$E$28,MATCH(C279,'⚙️ Parámetros'!$A$23:$A$28,0)),0)),"")</f>
        <v/>
      </c>
      <c r="H279" s="46" t="str">
        <f>IFERROR(IF(D279="","",IFERROR('📋 Registro Paradas'!M279,0)*'⚙️ Parámetros'!$B$32*D279),"")</f>
        <v/>
      </c>
      <c r="I279" s="46" t="str">
        <f>IFERROR(IF(D279="","",MIN(D279,4)*'⚙️ Parámetros'!$B$34+IF('📋 Registro Paradas'!N279="Sí",MIN(D279,8)*'⚙️ Parámetros'!$B$36,0)),"")</f>
        <v/>
      </c>
      <c r="J279" s="47" t="str">
        <f>IFERROR(IF(D279="","",D279*50*('⚙️ Parámetros'!$B$40-1)),"")</f>
        <v/>
      </c>
      <c r="K279" s="48" t="str">
        <f t="shared" si="4"/>
        <v/>
      </c>
      <c r="L279" s="46" t="str">
        <f>IFERROR(IF(D279="","",IF('📋 Registro Paradas'!O279="Sí",F279*'⚙️ Parámetros'!$B$43*IFERROR(INDEX('⚙️ Parámetros'!$E$23:$E$28,MATCH(C279,'⚙️ Parámetros'!$A$23:$A$28,0)),0),0)),"")</f>
        <v/>
      </c>
      <c r="M279" s="46" t="str">
        <f>IFERROR(IF(D279="","",IF(OR('📋 Registro Paradas'!P279="Sí",'📋 Registro Paradas'!P279="Sí — solo reproceso"),1*'⚙️ Parámetros'!$B$32*IFERROR('📋 Registro Paradas'!M279,1),0)),"")</f>
        <v/>
      </c>
      <c r="N279" s="45" t="str">
        <f>IFERROR(IF(D279="","",IF('📋 Registro Paradas'!N279="Sí",I279*('⚙️ Parámetros'!$B$41-1),0)),"")</f>
        <v/>
      </c>
      <c r="O279" s="49" t="str">
        <f>IFERROR(IF(D279="","",SUM(G279:H279,I279,K279,L279:N279)*'⚙️ Parámetros'!$B$44),"")</f>
        <v/>
      </c>
    </row>
    <row r="280" spans="1:15" x14ac:dyDescent="0.25">
      <c r="A280" s="40" t="str">
        <f>IFERROR('📋 Registro Paradas'!A280,"")</f>
        <v/>
      </c>
      <c r="B280" s="41">
        <f>IFERROR('📋 Registro Paradas'!B280,"")</f>
        <v>0</v>
      </c>
      <c r="C280" s="42">
        <f>IFERROR('📋 Registro Paradas'!C280,"")</f>
        <v>0</v>
      </c>
      <c r="D280" s="43" t="str">
        <f>IFERROR('📋 Registro Paradas'!I280,"")</f>
        <v/>
      </c>
      <c r="E280" s="42">
        <f>IFERROR('📋 Registro Paradas'!E280,"")</f>
        <v>0</v>
      </c>
      <c r="F280" s="44" t="str">
        <f>IFERROR(IF(D280="","",D280*IFERROR(INDEX('⚙️ Parámetros'!$B$23:$B$28,MATCH(C280,'⚙️ Parámetros'!$A$23:$A$28,0)),0)),"")</f>
        <v/>
      </c>
      <c r="G280" s="45" t="str">
        <f>IFERROR(IF(F280="","",F280*IFERROR(INDEX('⚙️ Parámetros'!$E$23:$E$28,MATCH(C280,'⚙️ Parámetros'!$A$23:$A$28,0)),0)),"")</f>
        <v/>
      </c>
      <c r="H280" s="46" t="str">
        <f>IFERROR(IF(D280="","",IFERROR('📋 Registro Paradas'!M280,0)*'⚙️ Parámetros'!$B$32*D280),"")</f>
        <v/>
      </c>
      <c r="I280" s="46" t="str">
        <f>IFERROR(IF(D280="","",MIN(D280,4)*'⚙️ Parámetros'!$B$34+IF('📋 Registro Paradas'!N280="Sí",MIN(D280,8)*'⚙️ Parámetros'!$B$36,0)),"")</f>
        <v/>
      </c>
      <c r="J280" s="47" t="str">
        <f>IFERROR(IF(D280="","",D280*50*('⚙️ Parámetros'!$B$40-1)),"")</f>
        <v/>
      </c>
      <c r="K280" s="48" t="str">
        <f t="shared" si="4"/>
        <v/>
      </c>
      <c r="L280" s="46" t="str">
        <f>IFERROR(IF(D280="","",IF('📋 Registro Paradas'!O280="Sí",F280*'⚙️ Parámetros'!$B$43*IFERROR(INDEX('⚙️ Parámetros'!$E$23:$E$28,MATCH(C280,'⚙️ Parámetros'!$A$23:$A$28,0)),0),0)),"")</f>
        <v/>
      </c>
      <c r="M280" s="46" t="str">
        <f>IFERROR(IF(D280="","",IF(OR('📋 Registro Paradas'!P280="Sí",'📋 Registro Paradas'!P280="Sí — solo reproceso"),1*'⚙️ Parámetros'!$B$32*IFERROR('📋 Registro Paradas'!M280,1),0)),"")</f>
        <v/>
      </c>
      <c r="N280" s="45" t="str">
        <f>IFERROR(IF(D280="","",IF('📋 Registro Paradas'!N280="Sí",I280*('⚙️ Parámetros'!$B$41-1),0)),"")</f>
        <v/>
      </c>
      <c r="O280" s="49" t="str">
        <f>IFERROR(IF(D280="","",SUM(G280:H280,I280,K280,L280:N280)*'⚙️ Parámetros'!$B$44),"")</f>
        <v/>
      </c>
    </row>
    <row r="281" spans="1:15" x14ac:dyDescent="0.25">
      <c r="A281" s="40" t="str">
        <f>IFERROR('📋 Registro Paradas'!A281,"")</f>
        <v/>
      </c>
      <c r="B281" s="41">
        <f>IFERROR('📋 Registro Paradas'!B281,"")</f>
        <v>0</v>
      </c>
      <c r="C281" s="42">
        <f>IFERROR('📋 Registro Paradas'!C281,"")</f>
        <v>0</v>
      </c>
      <c r="D281" s="43" t="str">
        <f>IFERROR('📋 Registro Paradas'!I281,"")</f>
        <v/>
      </c>
      <c r="E281" s="42">
        <f>IFERROR('📋 Registro Paradas'!E281,"")</f>
        <v>0</v>
      </c>
      <c r="F281" s="44" t="str">
        <f>IFERROR(IF(D281="","",D281*IFERROR(INDEX('⚙️ Parámetros'!$B$23:$B$28,MATCH(C281,'⚙️ Parámetros'!$A$23:$A$28,0)),0)),"")</f>
        <v/>
      </c>
      <c r="G281" s="45" t="str">
        <f>IFERROR(IF(F281="","",F281*IFERROR(INDEX('⚙️ Parámetros'!$E$23:$E$28,MATCH(C281,'⚙️ Parámetros'!$A$23:$A$28,0)),0)),"")</f>
        <v/>
      </c>
      <c r="H281" s="46" t="str">
        <f>IFERROR(IF(D281="","",IFERROR('📋 Registro Paradas'!M281,0)*'⚙️ Parámetros'!$B$32*D281),"")</f>
        <v/>
      </c>
      <c r="I281" s="46" t="str">
        <f>IFERROR(IF(D281="","",MIN(D281,4)*'⚙️ Parámetros'!$B$34+IF('📋 Registro Paradas'!N281="Sí",MIN(D281,8)*'⚙️ Parámetros'!$B$36,0)),"")</f>
        <v/>
      </c>
      <c r="J281" s="47" t="str">
        <f>IFERROR(IF(D281="","",D281*50*('⚙️ Parámetros'!$B$40-1)),"")</f>
        <v/>
      </c>
      <c r="K281" s="48" t="str">
        <f t="shared" si="4"/>
        <v/>
      </c>
      <c r="L281" s="46" t="str">
        <f>IFERROR(IF(D281="","",IF('📋 Registro Paradas'!O281="Sí",F281*'⚙️ Parámetros'!$B$43*IFERROR(INDEX('⚙️ Parámetros'!$E$23:$E$28,MATCH(C281,'⚙️ Parámetros'!$A$23:$A$28,0)),0),0)),"")</f>
        <v/>
      </c>
      <c r="M281" s="46" t="str">
        <f>IFERROR(IF(D281="","",IF(OR('📋 Registro Paradas'!P281="Sí",'📋 Registro Paradas'!P281="Sí — solo reproceso"),1*'⚙️ Parámetros'!$B$32*IFERROR('📋 Registro Paradas'!M281,1),0)),"")</f>
        <v/>
      </c>
      <c r="N281" s="45" t="str">
        <f>IFERROR(IF(D281="","",IF('📋 Registro Paradas'!N281="Sí",I281*('⚙️ Parámetros'!$B$41-1),0)),"")</f>
        <v/>
      </c>
      <c r="O281" s="49" t="str">
        <f>IFERROR(IF(D281="","",SUM(G281:H281,I281,K281,L281:N281)*'⚙️ Parámetros'!$B$44),"")</f>
        <v/>
      </c>
    </row>
    <row r="282" spans="1:15" x14ac:dyDescent="0.25">
      <c r="A282" s="40" t="str">
        <f>IFERROR('📋 Registro Paradas'!A282,"")</f>
        <v/>
      </c>
      <c r="B282" s="41">
        <f>IFERROR('📋 Registro Paradas'!B282,"")</f>
        <v>0</v>
      </c>
      <c r="C282" s="42">
        <f>IFERROR('📋 Registro Paradas'!C282,"")</f>
        <v>0</v>
      </c>
      <c r="D282" s="43" t="str">
        <f>IFERROR('📋 Registro Paradas'!I282,"")</f>
        <v/>
      </c>
      <c r="E282" s="42">
        <f>IFERROR('📋 Registro Paradas'!E282,"")</f>
        <v>0</v>
      </c>
      <c r="F282" s="44" t="str">
        <f>IFERROR(IF(D282="","",D282*IFERROR(INDEX('⚙️ Parámetros'!$B$23:$B$28,MATCH(C282,'⚙️ Parámetros'!$A$23:$A$28,0)),0)),"")</f>
        <v/>
      </c>
      <c r="G282" s="45" t="str">
        <f>IFERROR(IF(F282="","",F282*IFERROR(INDEX('⚙️ Parámetros'!$E$23:$E$28,MATCH(C282,'⚙️ Parámetros'!$A$23:$A$28,0)),0)),"")</f>
        <v/>
      </c>
      <c r="H282" s="46" t="str">
        <f>IFERROR(IF(D282="","",IFERROR('📋 Registro Paradas'!M282,0)*'⚙️ Parámetros'!$B$32*D282),"")</f>
        <v/>
      </c>
      <c r="I282" s="46" t="str">
        <f>IFERROR(IF(D282="","",MIN(D282,4)*'⚙️ Parámetros'!$B$34+IF('📋 Registro Paradas'!N282="Sí",MIN(D282,8)*'⚙️ Parámetros'!$B$36,0)),"")</f>
        <v/>
      </c>
      <c r="J282" s="47" t="str">
        <f>IFERROR(IF(D282="","",D282*50*('⚙️ Parámetros'!$B$40-1)),"")</f>
        <v/>
      </c>
      <c r="K282" s="48" t="str">
        <f t="shared" si="4"/>
        <v/>
      </c>
      <c r="L282" s="46" t="str">
        <f>IFERROR(IF(D282="","",IF('📋 Registro Paradas'!O282="Sí",F282*'⚙️ Parámetros'!$B$43*IFERROR(INDEX('⚙️ Parámetros'!$E$23:$E$28,MATCH(C282,'⚙️ Parámetros'!$A$23:$A$28,0)),0),0)),"")</f>
        <v/>
      </c>
      <c r="M282" s="46" t="str">
        <f>IFERROR(IF(D282="","",IF(OR('📋 Registro Paradas'!P282="Sí",'📋 Registro Paradas'!P282="Sí — solo reproceso"),1*'⚙️ Parámetros'!$B$32*IFERROR('📋 Registro Paradas'!M282,1),0)),"")</f>
        <v/>
      </c>
      <c r="N282" s="45" t="str">
        <f>IFERROR(IF(D282="","",IF('📋 Registro Paradas'!N282="Sí",I282*('⚙️ Parámetros'!$B$41-1),0)),"")</f>
        <v/>
      </c>
      <c r="O282" s="49" t="str">
        <f>IFERROR(IF(D282="","",SUM(G282:H282,I282,K282,L282:N282)*'⚙️ Parámetros'!$B$44),"")</f>
        <v/>
      </c>
    </row>
    <row r="283" spans="1:15" x14ac:dyDescent="0.25">
      <c r="A283" s="40" t="str">
        <f>IFERROR('📋 Registro Paradas'!A283,"")</f>
        <v/>
      </c>
      <c r="B283" s="41">
        <f>IFERROR('📋 Registro Paradas'!B283,"")</f>
        <v>0</v>
      </c>
      <c r="C283" s="42">
        <f>IFERROR('📋 Registro Paradas'!C283,"")</f>
        <v>0</v>
      </c>
      <c r="D283" s="43" t="str">
        <f>IFERROR('📋 Registro Paradas'!I283,"")</f>
        <v/>
      </c>
      <c r="E283" s="42">
        <f>IFERROR('📋 Registro Paradas'!E283,"")</f>
        <v>0</v>
      </c>
      <c r="F283" s="44" t="str">
        <f>IFERROR(IF(D283="","",D283*IFERROR(INDEX('⚙️ Parámetros'!$B$23:$B$28,MATCH(C283,'⚙️ Parámetros'!$A$23:$A$28,0)),0)),"")</f>
        <v/>
      </c>
      <c r="G283" s="45" t="str">
        <f>IFERROR(IF(F283="","",F283*IFERROR(INDEX('⚙️ Parámetros'!$E$23:$E$28,MATCH(C283,'⚙️ Parámetros'!$A$23:$A$28,0)),0)),"")</f>
        <v/>
      </c>
      <c r="H283" s="46" t="str">
        <f>IFERROR(IF(D283="","",IFERROR('📋 Registro Paradas'!M283,0)*'⚙️ Parámetros'!$B$32*D283),"")</f>
        <v/>
      </c>
      <c r="I283" s="46" t="str">
        <f>IFERROR(IF(D283="","",MIN(D283,4)*'⚙️ Parámetros'!$B$34+IF('📋 Registro Paradas'!N283="Sí",MIN(D283,8)*'⚙️ Parámetros'!$B$36,0)),"")</f>
        <v/>
      </c>
      <c r="J283" s="47" t="str">
        <f>IFERROR(IF(D283="","",D283*50*('⚙️ Parámetros'!$B$40-1)),"")</f>
        <v/>
      </c>
      <c r="K283" s="48" t="str">
        <f t="shared" si="4"/>
        <v/>
      </c>
      <c r="L283" s="46" t="str">
        <f>IFERROR(IF(D283="","",IF('📋 Registro Paradas'!O283="Sí",F283*'⚙️ Parámetros'!$B$43*IFERROR(INDEX('⚙️ Parámetros'!$E$23:$E$28,MATCH(C283,'⚙️ Parámetros'!$A$23:$A$28,0)),0),0)),"")</f>
        <v/>
      </c>
      <c r="M283" s="46" t="str">
        <f>IFERROR(IF(D283="","",IF(OR('📋 Registro Paradas'!P283="Sí",'📋 Registro Paradas'!P283="Sí — solo reproceso"),1*'⚙️ Parámetros'!$B$32*IFERROR('📋 Registro Paradas'!M283,1),0)),"")</f>
        <v/>
      </c>
      <c r="N283" s="45" t="str">
        <f>IFERROR(IF(D283="","",IF('📋 Registro Paradas'!N283="Sí",I283*('⚙️ Parámetros'!$B$41-1),0)),"")</f>
        <v/>
      </c>
      <c r="O283" s="49" t="str">
        <f>IFERROR(IF(D283="","",SUM(G283:H283,I283,K283,L283:N283)*'⚙️ Parámetros'!$B$44),"")</f>
        <v/>
      </c>
    </row>
    <row r="284" spans="1:15" x14ac:dyDescent="0.25">
      <c r="A284" s="40" t="str">
        <f>IFERROR('📋 Registro Paradas'!A284,"")</f>
        <v/>
      </c>
      <c r="B284" s="41">
        <f>IFERROR('📋 Registro Paradas'!B284,"")</f>
        <v>0</v>
      </c>
      <c r="C284" s="42">
        <f>IFERROR('📋 Registro Paradas'!C284,"")</f>
        <v>0</v>
      </c>
      <c r="D284" s="43" t="str">
        <f>IFERROR('📋 Registro Paradas'!I284,"")</f>
        <v/>
      </c>
      <c r="E284" s="42">
        <f>IFERROR('📋 Registro Paradas'!E284,"")</f>
        <v>0</v>
      </c>
      <c r="F284" s="44" t="str">
        <f>IFERROR(IF(D284="","",D284*IFERROR(INDEX('⚙️ Parámetros'!$B$23:$B$28,MATCH(C284,'⚙️ Parámetros'!$A$23:$A$28,0)),0)),"")</f>
        <v/>
      </c>
      <c r="G284" s="45" t="str">
        <f>IFERROR(IF(F284="","",F284*IFERROR(INDEX('⚙️ Parámetros'!$E$23:$E$28,MATCH(C284,'⚙️ Parámetros'!$A$23:$A$28,0)),0)),"")</f>
        <v/>
      </c>
      <c r="H284" s="46" t="str">
        <f>IFERROR(IF(D284="","",IFERROR('📋 Registro Paradas'!M284,0)*'⚙️ Parámetros'!$B$32*D284),"")</f>
        <v/>
      </c>
      <c r="I284" s="46" t="str">
        <f>IFERROR(IF(D284="","",MIN(D284,4)*'⚙️ Parámetros'!$B$34+IF('📋 Registro Paradas'!N284="Sí",MIN(D284,8)*'⚙️ Parámetros'!$B$36,0)),"")</f>
        <v/>
      </c>
      <c r="J284" s="47" t="str">
        <f>IFERROR(IF(D284="","",D284*50*('⚙️ Parámetros'!$B$40-1)),"")</f>
        <v/>
      </c>
      <c r="K284" s="48" t="str">
        <f t="shared" si="4"/>
        <v/>
      </c>
      <c r="L284" s="46" t="str">
        <f>IFERROR(IF(D284="","",IF('📋 Registro Paradas'!O284="Sí",F284*'⚙️ Parámetros'!$B$43*IFERROR(INDEX('⚙️ Parámetros'!$E$23:$E$28,MATCH(C284,'⚙️ Parámetros'!$A$23:$A$28,0)),0),0)),"")</f>
        <v/>
      </c>
      <c r="M284" s="46" t="str">
        <f>IFERROR(IF(D284="","",IF(OR('📋 Registro Paradas'!P284="Sí",'📋 Registro Paradas'!P284="Sí — solo reproceso"),1*'⚙️ Parámetros'!$B$32*IFERROR('📋 Registro Paradas'!M284,1),0)),"")</f>
        <v/>
      </c>
      <c r="N284" s="45" t="str">
        <f>IFERROR(IF(D284="","",IF('📋 Registro Paradas'!N284="Sí",I284*('⚙️ Parámetros'!$B$41-1),0)),"")</f>
        <v/>
      </c>
      <c r="O284" s="49" t="str">
        <f>IFERROR(IF(D284="","",SUM(G284:H284,I284,K284,L284:N284)*'⚙️ Parámetros'!$B$44),"")</f>
        <v/>
      </c>
    </row>
    <row r="285" spans="1:15" x14ac:dyDescent="0.25">
      <c r="A285" s="40" t="str">
        <f>IFERROR('📋 Registro Paradas'!A285,"")</f>
        <v/>
      </c>
      <c r="B285" s="41">
        <f>IFERROR('📋 Registro Paradas'!B285,"")</f>
        <v>0</v>
      </c>
      <c r="C285" s="42">
        <f>IFERROR('📋 Registro Paradas'!C285,"")</f>
        <v>0</v>
      </c>
      <c r="D285" s="43" t="str">
        <f>IFERROR('📋 Registro Paradas'!I285,"")</f>
        <v/>
      </c>
      <c r="E285" s="42">
        <f>IFERROR('📋 Registro Paradas'!E285,"")</f>
        <v>0</v>
      </c>
      <c r="F285" s="44" t="str">
        <f>IFERROR(IF(D285="","",D285*IFERROR(INDEX('⚙️ Parámetros'!$B$23:$B$28,MATCH(C285,'⚙️ Parámetros'!$A$23:$A$28,0)),0)),"")</f>
        <v/>
      </c>
      <c r="G285" s="45" t="str">
        <f>IFERROR(IF(F285="","",F285*IFERROR(INDEX('⚙️ Parámetros'!$E$23:$E$28,MATCH(C285,'⚙️ Parámetros'!$A$23:$A$28,0)),0)),"")</f>
        <v/>
      </c>
      <c r="H285" s="46" t="str">
        <f>IFERROR(IF(D285="","",IFERROR('📋 Registro Paradas'!M285,0)*'⚙️ Parámetros'!$B$32*D285),"")</f>
        <v/>
      </c>
      <c r="I285" s="46" t="str">
        <f>IFERROR(IF(D285="","",MIN(D285,4)*'⚙️ Parámetros'!$B$34+IF('📋 Registro Paradas'!N285="Sí",MIN(D285,8)*'⚙️ Parámetros'!$B$36,0)),"")</f>
        <v/>
      </c>
      <c r="J285" s="47" t="str">
        <f>IFERROR(IF(D285="","",D285*50*('⚙️ Parámetros'!$B$40-1)),"")</f>
        <v/>
      </c>
      <c r="K285" s="48" t="str">
        <f t="shared" si="4"/>
        <v/>
      </c>
      <c r="L285" s="46" t="str">
        <f>IFERROR(IF(D285="","",IF('📋 Registro Paradas'!O285="Sí",F285*'⚙️ Parámetros'!$B$43*IFERROR(INDEX('⚙️ Parámetros'!$E$23:$E$28,MATCH(C285,'⚙️ Parámetros'!$A$23:$A$28,0)),0),0)),"")</f>
        <v/>
      </c>
      <c r="M285" s="46" t="str">
        <f>IFERROR(IF(D285="","",IF(OR('📋 Registro Paradas'!P285="Sí",'📋 Registro Paradas'!P285="Sí — solo reproceso"),1*'⚙️ Parámetros'!$B$32*IFERROR('📋 Registro Paradas'!M285,1),0)),"")</f>
        <v/>
      </c>
      <c r="N285" s="45" t="str">
        <f>IFERROR(IF(D285="","",IF('📋 Registro Paradas'!N285="Sí",I285*('⚙️ Parámetros'!$B$41-1),0)),"")</f>
        <v/>
      </c>
      <c r="O285" s="49" t="str">
        <f>IFERROR(IF(D285="","",SUM(G285:H285,I285,K285,L285:N285)*'⚙️ Parámetros'!$B$44),"")</f>
        <v/>
      </c>
    </row>
    <row r="286" spans="1:15" x14ac:dyDescent="0.25">
      <c r="A286" s="40" t="str">
        <f>IFERROR('📋 Registro Paradas'!A286,"")</f>
        <v/>
      </c>
      <c r="B286" s="41">
        <f>IFERROR('📋 Registro Paradas'!B286,"")</f>
        <v>0</v>
      </c>
      <c r="C286" s="42">
        <f>IFERROR('📋 Registro Paradas'!C286,"")</f>
        <v>0</v>
      </c>
      <c r="D286" s="43" t="str">
        <f>IFERROR('📋 Registro Paradas'!I286,"")</f>
        <v/>
      </c>
      <c r="E286" s="42">
        <f>IFERROR('📋 Registro Paradas'!E286,"")</f>
        <v>0</v>
      </c>
      <c r="F286" s="44" t="str">
        <f>IFERROR(IF(D286="","",D286*IFERROR(INDEX('⚙️ Parámetros'!$B$23:$B$28,MATCH(C286,'⚙️ Parámetros'!$A$23:$A$28,0)),0)),"")</f>
        <v/>
      </c>
      <c r="G286" s="45" t="str">
        <f>IFERROR(IF(F286="","",F286*IFERROR(INDEX('⚙️ Parámetros'!$E$23:$E$28,MATCH(C286,'⚙️ Parámetros'!$A$23:$A$28,0)),0)),"")</f>
        <v/>
      </c>
      <c r="H286" s="46" t="str">
        <f>IFERROR(IF(D286="","",IFERROR('📋 Registro Paradas'!M286,0)*'⚙️ Parámetros'!$B$32*D286),"")</f>
        <v/>
      </c>
      <c r="I286" s="46" t="str">
        <f>IFERROR(IF(D286="","",MIN(D286,4)*'⚙️ Parámetros'!$B$34+IF('📋 Registro Paradas'!N286="Sí",MIN(D286,8)*'⚙️ Parámetros'!$B$36,0)),"")</f>
        <v/>
      </c>
      <c r="J286" s="47" t="str">
        <f>IFERROR(IF(D286="","",D286*50*('⚙️ Parámetros'!$B$40-1)),"")</f>
        <v/>
      </c>
      <c r="K286" s="48" t="str">
        <f t="shared" si="4"/>
        <v/>
      </c>
      <c r="L286" s="46" t="str">
        <f>IFERROR(IF(D286="","",IF('📋 Registro Paradas'!O286="Sí",F286*'⚙️ Parámetros'!$B$43*IFERROR(INDEX('⚙️ Parámetros'!$E$23:$E$28,MATCH(C286,'⚙️ Parámetros'!$A$23:$A$28,0)),0),0)),"")</f>
        <v/>
      </c>
      <c r="M286" s="46" t="str">
        <f>IFERROR(IF(D286="","",IF(OR('📋 Registro Paradas'!P286="Sí",'📋 Registro Paradas'!P286="Sí — solo reproceso"),1*'⚙️ Parámetros'!$B$32*IFERROR('📋 Registro Paradas'!M286,1),0)),"")</f>
        <v/>
      </c>
      <c r="N286" s="45" t="str">
        <f>IFERROR(IF(D286="","",IF('📋 Registro Paradas'!N286="Sí",I286*('⚙️ Parámetros'!$B$41-1),0)),"")</f>
        <v/>
      </c>
      <c r="O286" s="49" t="str">
        <f>IFERROR(IF(D286="","",SUM(G286:H286,I286,K286,L286:N286)*'⚙️ Parámetros'!$B$44),"")</f>
        <v/>
      </c>
    </row>
    <row r="287" spans="1:15" x14ac:dyDescent="0.25">
      <c r="A287" s="40" t="str">
        <f>IFERROR('📋 Registro Paradas'!A287,"")</f>
        <v/>
      </c>
      <c r="B287" s="41">
        <f>IFERROR('📋 Registro Paradas'!B287,"")</f>
        <v>0</v>
      </c>
      <c r="C287" s="42">
        <f>IFERROR('📋 Registro Paradas'!C287,"")</f>
        <v>0</v>
      </c>
      <c r="D287" s="43" t="str">
        <f>IFERROR('📋 Registro Paradas'!I287,"")</f>
        <v/>
      </c>
      <c r="E287" s="42">
        <f>IFERROR('📋 Registro Paradas'!E287,"")</f>
        <v>0</v>
      </c>
      <c r="F287" s="44" t="str">
        <f>IFERROR(IF(D287="","",D287*IFERROR(INDEX('⚙️ Parámetros'!$B$23:$B$28,MATCH(C287,'⚙️ Parámetros'!$A$23:$A$28,0)),0)),"")</f>
        <v/>
      </c>
      <c r="G287" s="45" t="str">
        <f>IFERROR(IF(F287="","",F287*IFERROR(INDEX('⚙️ Parámetros'!$E$23:$E$28,MATCH(C287,'⚙️ Parámetros'!$A$23:$A$28,0)),0)),"")</f>
        <v/>
      </c>
      <c r="H287" s="46" t="str">
        <f>IFERROR(IF(D287="","",IFERROR('📋 Registro Paradas'!M287,0)*'⚙️ Parámetros'!$B$32*D287),"")</f>
        <v/>
      </c>
      <c r="I287" s="46" t="str">
        <f>IFERROR(IF(D287="","",MIN(D287,4)*'⚙️ Parámetros'!$B$34+IF('📋 Registro Paradas'!N287="Sí",MIN(D287,8)*'⚙️ Parámetros'!$B$36,0)),"")</f>
        <v/>
      </c>
      <c r="J287" s="47" t="str">
        <f>IFERROR(IF(D287="","",D287*50*('⚙️ Parámetros'!$B$40-1)),"")</f>
        <v/>
      </c>
      <c r="K287" s="48" t="str">
        <f t="shared" si="4"/>
        <v/>
      </c>
      <c r="L287" s="46" t="str">
        <f>IFERROR(IF(D287="","",IF('📋 Registro Paradas'!O287="Sí",F287*'⚙️ Parámetros'!$B$43*IFERROR(INDEX('⚙️ Parámetros'!$E$23:$E$28,MATCH(C287,'⚙️ Parámetros'!$A$23:$A$28,0)),0),0)),"")</f>
        <v/>
      </c>
      <c r="M287" s="46" t="str">
        <f>IFERROR(IF(D287="","",IF(OR('📋 Registro Paradas'!P287="Sí",'📋 Registro Paradas'!P287="Sí — solo reproceso"),1*'⚙️ Parámetros'!$B$32*IFERROR('📋 Registro Paradas'!M287,1),0)),"")</f>
        <v/>
      </c>
      <c r="N287" s="45" t="str">
        <f>IFERROR(IF(D287="","",IF('📋 Registro Paradas'!N287="Sí",I287*('⚙️ Parámetros'!$B$41-1),0)),"")</f>
        <v/>
      </c>
      <c r="O287" s="49" t="str">
        <f>IFERROR(IF(D287="","",SUM(G287:H287,I287,K287,L287:N287)*'⚙️ Parámetros'!$B$44),"")</f>
        <v/>
      </c>
    </row>
    <row r="288" spans="1:15" x14ac:dyDescent="0.25">
      <c r="A288" s="40" t="str">
        <f>IFERROR('📋 Registro Paradas'!A288,"")</f>
        <v/>
      </c>
      <c r="B288" s="41">
        <f>IFERROR('📋 Registro Paradas'!B288,"")</f>
        <v>0</v>
      </c>
      <c r="C288" s="42">
        <f>IFERROR('📋 Registro Paradas'!C288,"")</f>
        <v>0</v>
      </c>
      <c r="D288" s="43" t="str">
        <f>IFERROR('📋 Registro Paradas'!I288,"")</f>
        <v/>
      </c>
      <c r="E288" s="42">
        <f>IFERROR('📋 Registro Paradas'!E288,"")</f>
        <v>0</v>
      </c>
      <c r="F288" s="44" t="str">
        <f>IFERROR(IF(D288="","",D288*IFERROR(INDEX('⚙️ Parámetros'!$B$23:$B$28,MATCH(C288,'⚙️ Parámetros'!$A$23:$A$28,0)),0)),"")</f>
        <v/>
      </c>
      <c r="G288" s="45" t="str">
        <f>IFERROR(IF(F288="","",F288*IFERROR(INDEX('⚙️ Parámetros'!$E$23:$E$28,MATCH(C288,'⚙️ Parámetros'!$A$23:$A$28,0)),0)),"")</f>
        <v/>
      </c>
      <c r="H288" s="46" t="str">
        <f>IFERROR(IF(D288="","",IFERROR('📋 Registro Paradas'!M288,0)*'⚙️ Parámetros'!$B$32*D288),"")</f>
        <v/>
      </c>
      <c r="I288" s="46" t="str">
        <f>IFERROR(IF(D288="","",MIN(D288,4)*'⚙️ Parámetros'!$B$34+IF('📋 Registro Paradas'!N288="Sí",MIN(D288,8)*'⚙️ Parámetros'!$B$36,0)),"")</f>
        <v/>
      </c>
      <c r="J288" s="47" t="str">
        <f>IFERROR(IF(D288="","",D288*50*('⚙️ Parámetros'!$B$40-1)),"")</f>
        <v/>
      </c>
      <c r="K288" s="48" t="str">
        <f t="shared" si="4"/>
        <v/>
      </c>
      <c r="L288" s="46" t="str">
        <f>IFERROR(IF(D288="","",IF('📋 Registro Paradas'!O288="Sí",F288*'⚙️ Parámetros'!$B$43*IFERROR(INDEX('⚙️ Parámetros'!$E$23:$E$28,MATCH(C288,'⚙️ Parámetros'!$A$23:$A$28,0)),0),0)),"")</f>
        <v/>
      </c>
      <c r="M288" s="46" t="str">
        <f>IFERROR(IF(D288="","",IF(OR('📋 Registro Paradas'!P288="Sí",'📋 Registro Paradas'!P288="Sí — solo reproceso"),1*'⚙️ Parámetros'!$B$32*IFERROR('📋 Registro Paradas'!M288,1),0)),"")</f>
        <v/>
      </c>
      <c r="N288" s="45" t="str">
        <f>IFERROR(IF(D288="","",IF('📋 Registro Paradas'!N288="Sí",I288*('⚙️ Parámetros'!$B$41-1),0)),"")</f>
        <v/>
      </c>
      <c r="O288" s="49" t="str">
        <f>IFERROR(IF(D288="","",SUM(G288:H288,I288,K288,L288:N288)*'⚙️ Parámetros'!$B$44),"")</f>
        <v/>
      </c>
    </row>
    <row r="289" spans="1:15" x14ac:dyDescent="0.25">
      <c r="A289" s="40" t="str">
        <f>IFERROR('📋 Registro Paradas'!A289,"")</f>
        <v/>
      </c>
      <c r="B289" s="41">
        <f>IFERROR('📋 Registro Paradas'!B289,"")</f>
        <v>0</v>
      </c>
      <c r="C289" s="42">
        <f>IFERROR('📋 Registro Paradas'!C289,"")</f>
        <v>0</v>
      </c>
      <c r="D289" s="43" t="str">
        <f>IFERROR('📋 Registro Paradas'!I289,"")</f>
        <v/>
      </c>
      <c r="E289" s="42">
        <f>IFERROR('📋 Registro Paradas'!E289,"")</f>
        <v>0</v>
      </c>
      <c r="F289" s="44" t="str">
        <f>IFERROR(IF(D289="","",D289*IFERROR(INDEX('⚙️ Parámetros'!$B$23:$B$28,MATCH(C289,'⚙️ Parámetros'!$A$23:$A$28,0)),0)),"")</f>
        <v/>
      </c>
      <c r="G289" s="45" t="str">
        <f>IFERROR(IF(F289="","",F289*IFERROR(INDEX('⚙️ Parámetros'!$E$23:$E$28,MATCH(C289,'⚙️ Parámetros'!$A$23:$A$28,0)),0)),"")</f>
        <v/>
      </c>
      <c r="H289" s="46" t="str">
        <f>IFERROR(IF(D289="","",IFERROR('📋 Registro Paradas'!M289,0)*'⚙️ Parámetros'!$B$32*D289),"")</f>
        <v/>
      </c>
      <c r="I289" s="46" t="str">
        <f>IFERROR(IF(D289="","",MIN(D289,4)*'⚙️ Parámetros'!$B$34+IF('📋 Registro Paradas'!N289="Sí",MIN(D289,8)*'⚙️ Parámetros'!$B$36,0)),"")</f>
        <v/>
      </c>
      <c r="J289" s="47" t="str">
        <f>IFERROR(IF(D289="","",D289*50*('⚙️ Parámetros'!$B$40-1)),"")</f>
        <v/>
      </c>
      <c r="K289" s="48" t="str">
        <f t="shared" si="4"/>
        <v/>
      </c>
      <c r="L289" s="46" t="str">
        <f>IFERROR(IF(D289="","",IF('📋 Registro Paradas'!O289="Sí",F289*'⚙️ Parámetros'!$B$43*IFERROR(INDEX('⚙️ Parámetros'!$E$23:$E$28,MATCH(C289,'⚙️ Parámetros'!$A$23:$A$28,0)),0),0)),"")</f>
        <v/>
      </c>
      <c r="M289" s="46" t="str">
        <f>IFERROR(IF(D289="","",IF(OR('📋 Registro Paradas'!P289="Sí",'📋 Registro Paradas'!P289="Sí — solo reproceso"),1*'⚙️ Parámetros'!$B$32*IFERROR('📋 Registro Paradas'!M289,1),0)),"")</f>
        <v/>
      </c>
      <c r="N289" s="45" t="str">
        <f>IFERROR(IF(D289="","",IF('📋 Registro Paradas'!N289="Sí",I289*('⚙️ Parámetros'!$B$41-1),0)),"")</f>
        <v/>
      </c>
      <c r="O289" s="49" t="str">
        <f>IFERROR(IF(D289="","",SUM(G289:H289,I289,K289,L289:N289)*'⚙️ Parámetros'!$B$44),"")</f>
        <v/>
      </c>
    </row>
    <row r="290" spans="1:15" x14ac:dyDescent="0.25">
      <c r="A290" s="40" t="str">
        <f>IFERROR('📋 Registro Paradas'!A290,"")</f>
        <v/>
      </c>
      <c r="B290" s="41">
        <f>IFERROR('📋 Registro Paradas'!B290,"")</f>
        <v>0</v>
      </c>
      <c r="C290" s="42">
        <f>IFERROR('📋 Registro Paradas'!C290,"")</f>
        <v>0</v>
      </c>
      <c r="D290" s="43" t="str">
        <f>IFERROR('📋 Registro Paradas'!I290,"")</f>
        <v/>
      </c>
      <c r="E290" s="42">
        <f>IFERROR('📋 Registro Paradas'!E290,"")</f>
        <v>0</v>
      </c>
      <c r="F290" s="44" t="str">
        <f>IFERROR(IF(D290="","",D290*IFERROR(INDEX('⚙️ Parámetros'!$B$23:$B$28,MATCH(C290,'⚙️ Parámetros'!$A$23:$A$28,0)),0)),"")</f>
        <v/>
      </c>
      <c r="G290" s="45" t="str">
        <f>IFERROR(IF(F290="","",F290*IFERROR(INDEX('⚙️ Parámetros'!$E$23:$E$28,MATCH(C290,'⚙️ Parámetros'!$A$23:$A$28,0)),0)),"")</f>
        <v/>
      </c>
      <c r="H290" s="46" t="str">
        <f>IFERROR(IF(D290="","",IFERROR('📋 Registro Paradas'!M290,0)*'⚙️ Parámetros'!$B$32*D290),"")</f>
        <v/>
      </c>
      <c r="I290" s="46" t="str">
        <f>IFERROR(IF(D290="","",MIN(D290,4)*'⚙️ Parámetros'!$B$34+IF('📋 Registro Paradas'!N290="Sí",MIN(D290,8)*'⚙️ Parámetros'!$B$36,0)),"")</f>
        <v/>
      </c>
      <c r="J290" s="47" t="str">
        <f>IFERROR(IF(D290="","",D290*50*('⚙️ Parámetros'!$B$40-1)),"")</f>
        <v/>
      </c>
      <c r="K290" s="48" t="str">
        <f t="shared" si="4"/>
        <v/>
      </c>
      <c r="L290" s="46" t="str">
        <f>IFERROR(IF(D290="","",IF('📋 Registro Paradas'!O290="Sí",F290*'⚙️ Parámetros'!$B$43*IFERROR(INDEX('⚙️ Parámetros'!$E$23:$E$28,MATCH(C290,'⚙️ Parámetros'!$A$23:$A$28,0)),0),0)),"")</f>
        <v/>
      </c>
      <c r="M290" s="46" t="str">
        <f>IFERROR(IF(D290="","",IF(OR('📋 Registro Paradas'!P290="Sí",'📋 Registro Paradas'!P290="Sí — solo reproceso"),1*'⚙️ Parámetros'!$B$32*IFERROR('📋 Registro Paradas'!M290,1),0)),"")</f>
        <v/>
      </c>
      <c r="N290" s="45" t="str">
        <f>IFERROR(IF(D290="","",IF('📋 Registro Paradas'!N290="Sí",I290*('⚙️ Parámetros'!$B$41-1),0)),"")</f>
        <v/>
      </c>
      <c r="O290" s="49" t="str">
        <f>IFERROR(IF(D290="","",SUM(G290:H290,I290,K290,L290:N290)*'⚙️ Parámetros'!$B$44),"")</f>
        <v/>
      </c>
    </row>
    <row r="291" spans="1:15" x14ac:dyDescent="0.25">
      <c r="A291" s="40" t="str">
        <f>IFERROR('📋 Registro Paradas'!A291,"")</f>
        <v/>
      </c>
      <c r="B291" s="41">
        <f>IFERROR('📋 Registro Paradas'!B291,"")</f>
        <v>0</v>
      </c>
      <c r="C291" s="42">
        <f>IFERROR('📋 Registro Paradas'!C291,"")</f>
        <v>0</v>
      </c>
      <c r="D291" s="43" t="str">
        <f>IFERROR('📋 Registro Paradas'!I291,"")</f>
        <v/>
      </c>
      <c r="E291" s="42">
        <f>IFERROR('📋 Registro Paradas'!E291,"")</f>
        <v>0</v>
      </c>
      <c r="F291" s="44" t="str">
        <f>IFERROR(IF(D291="","",D291*IFERROR(INDEX('⚙️ Parámetros'!$B$23:$B$28,MATCH(C291,'⚙️ Parámetros'!$A$23:$A$28,0)),0)),"")</f>
        <v/>
      </c>
      <c r="G291" s="45" t="str">
        <f>IFERROR(IF(F291="","",F291*IFERROR(INDEX('⚙️ Parámetros'!$E$23:$E$28,MATCH(C291,'⚙️ Parámetros'!$A$23:$A$28,0)),0)),"")</f>
        <v/>
      </c>
      <c r="H291" s="46" t="str">
        <f>IFERROR(IF(D291="","",IFERROR('📋 Registro Paradas'!M291,0)*'⚙️ Parámetros'!$B$32*D291),"")</f>
        <v/>
      </c>
      <c r="I291" s="46" t="str">
        <f>IFERROR(IF(D291="","",MIN(D291,4)*'⚙️ Parámetros'!$B$34+IF('📋 Registro Paradas'!N291="Sí",MIN(D291,8)*'⚙️ Parámetros'!$B$36,0)),"")</f>
        <v/>
      </c>
      <c r="J291" s="47" t="str">
        <f>IFERROR(IF(D291="","",D291*50*('⚙️ Parámetros'!$B$40-1)),"")</f>
        <v/>
      </c>
      <c r="K291" s="48" t="str">
        <f t="shared" si="4"/>
        <v/>
      </c>
      <c r="L291" s="46" t="str">
        <f>IFERROR(IF(D291="","",IF('📋 Registro Paradas'!O291="Sí",F291*'⚙️ Parámetros'!$B$43*IFERROR(INDEX('⚙️ Parámetros'!$E$23:$E$28,MATCH(C291,'⚙️ Parámetros'!$A$23:$A$28,0)),0),0)),"")</f>
        <v/>
      </c>
      <c r="M291" s="46" t="str">
        <f>IFERROR(IF(D291="","",IF(OR('📋 Registro Paradas'!P291="Sí",'📋 Registro Paradas'!P291="Sí — solo reproceso"),1*'⚙️ Parámetros'!$B$32*IFERROR('📋 Registro Paradas'!M291,1),0)),"")</f>
        <v/>
      </c>
      <c r="N291" s="45" t="str">
        <f>IFERROR(IF(D291="","",IF('📋 Registro Paradas'!N291="Sí",I291*('⚙️ Parámetros'!$B$41-1),0)),"")</f>
        <v/>
      </c>
      <c r="O291" s="49" t="str">
        <f>IFERROR(IF(D291="","",SUM(G291:H291,I291,K291,L291:N291)*'⚙️ Parámetros'!$B$44),"")</f>
        <v/>
      </c>
    </row>
    <row r="292" spans="1:15" x14ac:dyDescent="0.25">
      <c r="A292" s="40" t="str">
        <f>IFERROR('📋 Registro Paradas'!A292,"")</f>
        <v/>
      </c>
      <c r="B292" s="41">
        <f>IFERROR('📋 Registro Paradas'!B292,"")</f>
        <v>0</v>
      </c>
      <c r="C292" s="42">
        <f>IFERROR('📋 Registro Paradas'!C292,"")</f>
        <v>0</v>
      </c>
      <c r="D292" s="43" t="str">
        <f>IFERROR('📋 Registro Paradas'!I292,"")</f>
        <v/>
      </c>
      <c r="E292" s="42">
        <f>IFERROR('📋 Registro Paradas'!E292,"")</f>
        <v>0</v>
      </c>
      <c r="F292" s="44" t="str">
        <f>IFERROR(IF(D292="","",D292*IFERROR(INDEX('⚙️ Parámetros'!$B$23:$B$28,MATCH(C292,'⚙️ Parámetros'!$A$23:$A$28,0)),0)),"")</f>
        <v/>
      </c>
      <c r="G292" s="45" t="str">
        <f>IFERROR(IF(F292="","",F292*IFERROR(INDEX('⚙️ Parámetros'!$E$23:$E$28,MATCH(C292,'⚙️ Parámetros'!$A$23:$A$28,0)),0)),"")</f>
        <v/>
      </c>
      <c r="H292" s="46" t="str">
        <f>IFERROR(IF(D292="","",IFERROR('📋 Registro Paradas'!M292,0)*'⚙️ Parámetros'!$B$32*D292),"")</f>
        <v/>
      </c>
      <c r="I292" s="46" t="str">
        <f>IFERROR(IF(D292="","",MIN(D292,4)*'⚙️ Parámetros'!$B$34+IF('📋 Registro Paradas'!N292="Sí",MIN(D292,8)*'⚙️ Parámetros'!$B$36,0)),"")</f>
        <v/>
      </c>
      <c r="J292" s="47" t="str">
        <f>IFERROR(IF(D292="","",D292*50*('⚙️ Parámetros'!$B$40-1)),"")</f>
        <v/>
      </c>
      <c r="K292" s="48" t="str">
        <f t="shared" si="4"/>
        <v/>
      </c>
      <c r="L292" s="46" t="str">
        <f>IFERROR(IF(D292="","",IF('📋 Registro Paradas'!O292="Sí",F292*'⚙️ Parámetros'!$B$43*IFERROR(INDEX('⚙️ Parámetros'!$E$23:$E$28,MATCH(C292,'⚙️ Parámetros'!$A$23:$A$28,0)),0),0)),"")</f>
        <v/>
      </c>
      <c r="M292" s="46" t="str">
        <f>IFERROR(IF(D292="","",IF(OR('📋 Registro Paradas'!P292="Sí",'📋 Registro Paradas'!P292="Sí — solo reproceso"),1*'⚙️ Parámetros'!$B$32*IFERROR('📋 Registro Paradas'!M292,1),0)),"")</f>
        <v/>
      </c>
      <c r="N292" s="45" t="str">
        <f>IFERROR(IF(D292="","",IF('📋 Registro Paradas'!N292="Sí",I292*('⚙️ Parámetros'!$B$41-1),0)),"")</f>
        <v/>
      </c>
      <c r="O292" s="49" t="str">
        <f>IFERROR(IF(D292="","",SUM(G292:H292,I292,K292,L292:N292)*'⚙️ Parámetros'!$B$44),"")</f>
        <v/>
      </c>
    </row>
    <row r="293" spans="1:15" x14ac:dyDescent="0.25">
      <c r="A293" s="40" t="str">
        <f>IFERROR('📋 Registro Paradas'!A293,"")</f>
        <v/>
      </c>
      <c r="B293" s="41">
        <f>IFERROR('📋 Registro Paradas'!B293,"")</f>
        <v>0</v>
      </c>
      <c r="C293" s="42">
        <f>IFERROR('📋 Registro Paradas'!C293,"")</f>
        <v>0</v>
      </c>
      <c r="D293" s="43" t="str">
        <f>IFERROR('📋 Registro Paradas'!I293,"")</f>
        <v/>
      </c>
      <c r="E293" s="42">
        <f>IFERROR('📋 Registro Paradas'!E293,"")</f>
        <v>0</v>
      </c>
      <c r="F293" s="44" t="str">
        <f>IFERROR(IF(D293="","",D293*IFERROR(INDEX('⚙️ Parámetros'!$B$23:$B$28,MATCH(C293,'⚙️ Parámetros'!$A$23:$A$28,0)),0)),"")</f>
        <v/>
      </c>
      <c r="G293" s="45" t="str">
        <f>IFERROR(IF(F293="","",F293*IFERROR(INDEX('⚙️ Parámetros'!$E$23:$E$28,MATCH(C293,'⚙️ Parámetros'!$A$23:$A$28,0)),0)),"")</f>
        <v/>
      </c>
      <c r="H293" s="46" t="str">
        <f>IFERROR(IF(D293="","",IFERROR('📋 Registro Paradas'!M293,0)*'⚙️ Parámetros'!$B$32*D293),"")</f>
        <v/>
      </c>
      <c r="I293" s="46" t="str">
        <f>IFERROR(IF(D293="","",MIN(D293,4)*'⚙️ Parámetros'!$B$34+IF('📋 Registro Paradas'!N293="Sí",MIN(D293,8)*'⚙️ Parámetros'!$B$36,0)),"")</f>
        <v/>
      </c>
      <c r="J293" s="47" t="str">
        <f>IFERROR(IF(D293="","",D293*50*('⚙️ Parámetros'!$B$40-1)),"")</f>
        <v/>
      </c>
      <c r="K293" s="48" t="str">
        <f t="shared" si="4"/>
        <v/>
      </c>
      <c r="L293" s="46" t="str">
        <f>IFERROR(IF(D293="","",IF('📋 Registro Paradas'!O293="Sí",F293*'⚙️ Parámetros'!$B$43*IFERROR(INDEX('⚙️ Parámetros'!$E$23:$E$28,MATCH(C293,'⚙️ Parámetros'!$A$23:$A$28,0)),0),0)),"")</f>
        <v/>
      </c>
      <c r="M293" s="46" t="str">
        <f>IFERROR(IF(D293="","",IF(OR('📋 Registro Paradas'!P293="Sí",'📋 Registro Paradas'!P293="Sí — solo reproceso"),1*'⚙️ Parámetros'!$B$32*IFERROR('📋 Registro Paradas'!M293,1),0)),"")</f>
        <v/>
      </c>
      <c r="N293" s="45" t="str">
        <f>IFERROR(IF(D293="","",IF('📋 Registro Paradas'!N293="Sí",I293*('⚙️ Parámetros'!$B$41-1),0)),"")</f>
        <v/>
      </c>
      <c r="O293" s="49" t="str">
        <f>IFERROR(IF(D293="","",SUM(G293:H293,I293,K293,L293:N293)*'⚙️ Parámetros'!$B$44),"")</f>
        <v/>
      </c>
    </row>
    <row r="294" spans="1:15" x14ac:dyDescent="0.25">
      <c r="A294" s="40" t="str">
        <f>IFERROR('📋 Registro Paradas'!A294,"")</f>
        <v/>
      </c>
      <c r="B294" s="41">
        <f>IFERROR('📋 Registro Paradas'!B294,"")</f>
        <v>0</v>
      </c>
      <c r="C294" s="42">
        <f>IFERROR('📋 Registro Paradas'!C294,"")</f>
        <v>0</v>
      </c>
      <c r="D294" s="43" t="str">
        <f>IFERROR('📋 Registro Paradas'!I294,"")</f>
        <v/>
      </c>
      <c r="E294" s="42">
        <f>IFERROR('📋 Registro Paradas'!E294,"")</f>
        <v>0</v>
      </c>
      <c r="F294" s="44" t="str">
        <f>IFERROR(IF(D294="","",D294*IFERROR(INDEX('⚙️ Parámetros'!$B$23:$B$28,MATCH(C294,'⚙️ Parámetros'!$A$23:$A$28,0)),0)),"")</f>
        <v/>
      </c>
      <c r="G294" s="45" t="str">
        <f>IFERROR(IF(F294="","",F294*IFERROR(INDEX('⚙️ Parámetros'!$E$23:$E$28,MATCH(C294,'⚙️ Parámetros'!$A$23:$A$28,0)),0)),"")</f>
        <v/>
      </c>
      <c r="H294" s="46" t="str">
        <f>IFERROR(IF(D294="","",IFERROR('📋 Registro Paradas'!M294,0)*'⚙️ Parámetros'!$B$32*D294),"")</f>
        <v/>
      </c>
      <c r="I294" s="46" t="str">
        <f>IFERROR(IF(D294="","",MIN(D294,4)*'⚙️ Parámetros'!$B$34+IF('📋 Registro Paradas'!N294="Sí",MIN(D294,8)*'⚙️ Parámetros'!$B$36,0)),"")</f>
        <v/>
      </c>
      <c r="J294" s="47" t="str">
        <f>IFERROR(IF(D294="","",D294*50*('⚙️ Parámetros'!$B$40-1)),"")</f>
        <v/>
      </c>
      <c r="K294" s="48" t="str">
        <f t="shared" si="4"/>
        <v/>
      </c>
      <c r="L294" s="46" t="str">
        <f>IFERROR(IF(D294="","",IF('📋 Registro Paradas'!O294="Sí",F294*'⚙️ Parámetros'!$B$43*IFERROR(INDEX('⚙️ Parámetros'!$E$23:$E$28,MATCH(C294,'⚙️ Parámetros'!$A$23:$A$28,0)),0),0)),"")</f>
        <v/>
      </c>
      <c r="M294" s="46" t="str">
        <f>IFERROR(IF(D294="","",IF(OR('📋 Registro Paradas'!P294="Sí",'📋 Registro Paradas'!P294="Sí — solo reproceso"),1*'⚙️ Parámetros'!$B$32*IFERROR('📋 Registro Paradas'!M294,1),0)),"")</f>
        <v/>
      </c>
      <c r="N294" s="45" t="str">
        <f>IFERROR(IF(D294="","",IF('📋 Registro Paradas'!N294="Sí",I294*('⚙️ Parámetros'!$B$41-1),0)),"")</f>
        <v/>
      </c>
      <c r="O294" s="49" t="str">
        <f>IFERROR(IF(D294="","",SUM(G294:H294,I294,K294,L294:N294)*'⚙️ Parámetros'!$B$44),"")</f>
        <v/>
      </c>
    </row>
    <row r="295" spans="1:15" x14ac:dyDescent="0.25">
      <c r="A295" s="40" t="str">
        <f>IFERROR('📋 Registro Paradas'!A295,"")</f>
        <v/>
      </c>
      <c r="B295" s="41">
        <f>IFERROR('📋 Registro Paradas'!B295,"")</f>
        <v>0</v>
      </c>
      <c r="C295" s="42">
        <f>IFERROR('📋 Registro Paradas'!C295,"")</f>
        <v>0</v>
      </c>
      <c r="D295" s="43" t="str">
        <f>IFERROR('📋 Registro Paradas'!I295,"")</f>
        <v/>
      </c>
      <c r="E295" s="42">
        <f>IFERROR('📋 Registro Paradas'!E295,"")</f>
        <v>0</v>
      </c>
      <c r="F295" s="44" t="str">
        <f>IFERROR(IF(D295="","",D295*IFERROR(INDEX('⚙️ Parámetros'!$B$23:$B$28,MATCH(C295,'⚙️ Parámetros'!$A$23:$A$28,0)),0)),"")</f>
        <v/>
      </c>
      <c r="G295" s="45" t="str">
        <f>IFERROR(IF(F295="","",F295*IFERROR(INDEX('⚙️ Parámetros'!$E$23:$E$28,MATCH(C295,'⚙️ Parámetros'!$A$23:$A$28,0)),0)),"")</f>
        <v/>
      </c>
      <c r="H295" s="46" t="str">
        <f>IFERROR(IF(D295="","",IFERROR('📋 Registro Paradas'!M295,0)*'⚙️ Parámetros'!$B$32*D295),"")</f>
        <v/>
      </c>
      <c r="I295" s="46" t="str">
        <f>IFERROR(IF(D295="","",MIN(D295,4)*'⚙️ Parámetros'!$B$34+IF('📋 Registro Paradas'!N295="Sí",MIN(D295,8)*'⚙️ Parámetros'!$B$36,0)),"")</f>
        <v/>
      </c>
      <c r="J295" s="47" t="str">
        <f>IFERROR(IF(D295="","",D295*50*('⚙️ Parámetros'!$B$40-1)),"")</f>
        <v/>
      </c>
      <c r="K295" s="48" t="str">
        <f t="shared" si="4"/>
        <v/>
      </c>
      <c r="L295" s="46" t="str">
        <f>IFERROR(IF(D295="","",IF('📋 Registro Paradas'!O295="Sí",F295*'⚙️ Parámetros'!$B$43*IFERROR(INDEX('⚙️ Parámetros'!$E$23:$E$28,MATCH(C295,'⚙️ Parámetros'!$A$23:$A$28,0)),0),0)),"")</f>
        <v/>
      </c>
      <c r="M295" s="46" t="str">
        <f>IFERROR(IF(D295="","",IF(OR('📋 Registro Paradas'!P295="Sí",'📋 Registro Paradas'!P295="Sí — solo reproceso"),1*'⚙️ Parámetros'!$B$32*IFERROR('📋 Registro Paradas'!M295,1),0)),"")</f>
        <v/>
      </c>
      <c r="N295" s="45" t="str">
        <f>IFERROR(IF(D295="","",IF('📋 Registro Paradas'!N295="Sí",I295*('⚙️ Parámetros'!$B$41-1),0)),"")</f>
        <v/>
      </c>
      <c r="O295" s="49" t="str">
        <f>IFERROR(IF(D295="","",SUM(G295:H295,I295,K295,L295:N295)*'⚙️ Parámetros'!$B$44),"")</f>
        <v/>
      </c>
    </row>
    <row r="296" spans="1:15" x14ac:dyDescent="0.25">
      <c r="A296" s="40" t="str">
        <f>IFERROR('📋 Registro Paradas'!A296,"")</f>
        <v/>
      </c>
      <c r="B296" s="41">
        <f>IFERROR('📋 Registro Paradas'!B296,"")</f>
        <v>0</v>
      </c>
      <c r="C296" s="42">
        <f>IFERROR('📋 Registro Paradas'!C296,"")</f>
        <v>0</v>
      </c>
      <c r="D296" s="43" t="str">
        <f>IFERROR('📋 Registro Paradas'!I296,"")</f>
        <v/>
      </c>
      <c r="E296" s="42">
        <f>IFERROR('📋 Registro Paradas'!E296,"")</f>
        <v>0</v>
      </c>
      <c r="F296" s="44" t="str">
        <f>IFERROR(IF(D296="","",D296*IFERROR(INDEX('⚙️ Parámetros'!$B$23:$B$28,MATCH(C296,'⚙️ Parámetros'!$A$23:$A$28,0)),0)),"")</f>
        <v/>
      </c>
      <c r="G296" s="45" t="str">
        <f>IFERROR(IF(F296="","",F296*IFERROR(INDEX('⚙️ Parámetros'!$E$23:$E$28,MATCH(C296,'⚙️ Parámetros'!$A$23:$A$28,0)),0)),"")</f>
        <v/>
      </c>
      <c r="H296" s="46" t="str">
        <f>IFERROR(IF(D296="","",IFERROR('📋 Registro Paradas'!M296,0)*'⚙️ Parámetros'!$B$32*D296),"")</f>
        <v/>
      </c>
      <c r="I296" s="46" t="str">
        <f>IFERROR(IF(D296="","",MIN(D296,4)*'⚙️ Parámetros'!$B$34+IF('📋 Registro Paradas'!N296="Sí",MIN(D296,8)*'⚙️ Parámetros'!$B$36,0)),"")</f>
        <v/>
      </c>
      <c r="J296" s="47" t="str">
        <f>IFERROR(IF(D296="","",D296*50*('⚙️ Parámetros'!$B$40-1)),"")</f>
        <v/>
      </c>
      <c r="K296" s="48" t="str">
        <f t="shared" si="4"/>
        <v/>
      </c>
      <c r="L296" s="46" t="str">
        <f>IFERROR(IF(D296="","",IF('📋 Registro Paradas'!O296="Sí",F296*'⚙️ Parámetros'!$B$43*IFERROR(INDEX('⚙️ Parámetros'!$E$23:$E$28,MATCH(C296,'⚙️ Parámetros'!$A$23:$A$28,0)),0),0)),"")</f>
        <v/>
      </c>
      <c r="M296" s="46" t="str">
        <f>IFERROR(IF(D296="","",IF(OR('📋 Registro Paradas'!P296="Sí",'📋 Registro Paradas'!P296="Sí — solo reproceso"),1*'⚙️ Parámetros'!$B$32*IFERROR('📋 Registro Paradas'!M296,1),0)),"")</f>
        <v/>
      </c>
      <c r="N296" s="45" t="str">
        <f>IFERROR(IF(D296="","",IF('📋 Registro Paradas'!N296="Sí",I296*('⚙️ Parámetros'!$B$41-1),0)),"")</f>
        <v/>
      </c>
      <c r="O296" s="49" t="str">
        <f>IFERROR(IF(D296="","",SUM(G296:H296,I296,K296,L296:N296)*'⚙️ Parámetros'!$B$44),"")</f>
        <v/>
      </c>
    </row>
    <row r="297" spans="1:15" x14ac:dyDescent="0.25">
      <c r="A297" s="40" t="str">
        <f>IFERROR('📋 Registro Paradas'!A297,"")</f>
        <v/>
      </c>
      <c r="B297" s="41">
        <f>IFERROR('📋 Registro Paradas'!B297,"")</f>
        <v>0</v>
      </c>
      <c r="C297" s="42">
        <f>IFERROR('📋 Registro Paradas'!C297,"")</f>
        <v>0</v>
      </c>
      <c r="D297" s="43" t="str">
        <f>IFERROR('📋 Registro Paradas'!I297,"")</f>
        <v/>
      </c>
      <c r="E297" s="42">
        <f>IFERROR('📋 Registro Paradas'!E297,"")</f>
        <v>0</v>
      </c>
      <c r="F297" s="44" t="str">
        <f>IFERROR(IF(D297="","",D297*IFERROR(INDEX('⚙️ Parámetros'!$B$23:$B$28,MATCH(C297,'⚙️ Parámetros'!$A$23:$A$28,0)),0)),"")</f>
        <v/>
      </c>
      <c r="G297" s="45" t="str">
        <f>IFERROR(IF(F297="","",F297*IFERROR(INDEX('⚙️ Parámetros'!$E$23:$E$28,MATCH(C297,'⚙️ Parámetros'!$A$23:$A$28,0)),0)),"")</f>
        <v/>
      </c>
      <c r="H297" s="46" t="str">
        <f>IFERROR(IF(D297="","",IFERROR('📋 Registro Paradas'!M297,0)*'⚙️ Parámetros'!$B$32*D297),"")</f>
        <v/>
      </c>
      <c r="I297" s="46" t="str">
        <f>IFERROR(IF(D297="","",MIN(D297,4)*'⚙️ Parámetros'!$B$34+IF('📋 Registro Paradas'!N297="Sí",MIN(D297,8)*'⚙️ Parámetros'!$B$36,0)),"")</f>
        <v/>
      </c>
      <c r="J297" s="47" t="str">
        <f>IFERROR(IF(D297="","",D297*50*('⚙️ Parámetros'!$B$40-1)),"")</f>
        <v/>
      </c>
      <c r="K297" s="48" t="str">
        <f t="shared" si="4"/>
        <v/>
      </c>
      <c r="L297" s="46" t="str">
        <f>IFERROR(IF(D297="","",IF('📋 Registro Paradas'!O297="Sí",F297*'⚙️ Parámetros'!$B$43*IFERROR(INDEX('⚙️ Parámetros'!$E$23:$E$28,MATCH(C297,'⚙️ Parámetros'!$A$23:$A$28,0)),0),0)),"")</f>
        <v/>
      </c>
      <c r="M297" s="46" t="str">
        <f>IFERROR(IF(D297="","",IF(OR('📋 Registro Paradas'!P297="Sí",'📋 Registro Paradas'!P297="Sí — solo reproceso"),1*'⚙️ Parámetros'!$B$32*IFERROR('📋 Registro Paradas'!M297,1),0)),"")</f>
        <v/>
      </c>
      <c r="N297" s="45" t="str">
        <f>IFERROR(IF(D297="","",IF('📋 Registro Paradas'!N297="Sí",I297*('⚙️ Parámetros'!$B$41-1),0)),"")</f>
        <v/>
      </c>
      <c r="O297" s="49" t="str">
        <f>IFERROR(IF(D297="","",SUM(G297:H297,I297,K297,L297:N297)*'⚙️ Parámetros'!$B$44),"")</f>
        <v/>
      </c>
    </row>
    <row r="298" spans="1:15" x14ac:dyDescent="0.25">
      <c r="A298" s="40" t="str">
        <f>IFERROR('📋 Registro Paradas'!A298,"")</f>
        <v/>
      </c>
      <c r="B298" s="41">
        <f>IFERROR('📋 Registro Paradas'!B298,"")</f>
        <v>0</v>
      </c>
      <c r="C298" s="42">
        <f>IFERROR('📋 Registro Paradas'!C298,"")</f>
        <v>0</v>
      </c>
      <c r="D298" s="43" t="str">
        <f>IFERROR('📋 Registro Paradas'!I298,"")</f>
        <v/>
      </c>
      <c r="E298" s="42">
        <f>IFERROR('📋 Registro Paradas'!E298,"")</f>
        <v>0</v>
      </c>
      <c r="F298" s="44" t="str">
        <f>IFERROR(IF(D298="","",D298*IFERROR(INDEX('⚙️ Parámetros'!$B$23:$B$28,MATCH(C298,'⚙️ Parámetros'!$A$23:$A$28,0)),0)),"")</f>
        <v/>
      </c>
      <c r="G298" s="45" t="str">
        <f>IFERROR(IF(F298="","",F298*IFERROR(INDEX('⚙️ Parámetros'!$E$23:$E$28,MATCH(C298,'⚙️ Parámetros'!$A$23:$A$28,0)),0)),"")</f>
        <v/>
      </c>
      <c r="H298" s="46" t="str">
        <f>IFERROR(IF(D298="","",IFERROR('📋 Registro Paradas'!M298,0)*'⚙️ Parámetros'!$B$32*D298),"")</f>
        <v/>
      </c>
      <c r="I298" s="46" t="str">
        <f>IFERROR(IF(D298="","",MIN(D298,4)*'⚙️ Parámetros'!$B$34+IF('📋 Registro Paradas'!N298="Sí",MIN(D298,8)*'⚙️ Parámetros'!$B$36,0)),"")</f>
        <v/>
      </c>
      <c r="J298" s="47" t="str">
        <f>IFERROR(IF(D298="","",D298*50*('⚙️ Parámetros'!$B$40-1)),"")</f>
        <v/>
      </c>
      <c r="K298" s="48" t="str">
        <f t="shared" si="4"/>
        <v/>
      </c>
      <c r="L298" s="46" t="str">
        <f>IFERROR(IF(D298="","",IF('📋 Registro Paradas'!O298="Sí",F298*'⚙️ Parámetros'!$B$43*IFERROR(INDEX('⚙️ Parámetros'!$E$23:$E$28,MATCH(C298,'⚙️ Parámetros'!$A$23:$A$28,0)),0),0)),"")</f>
        <v/>
      </c>
      <c r="M298" s="46" t="str">
        <f>IFERROR(IF(D298="","",IF(OR('📋 Registro Paradas'!P298="Sí",'📋 Registro Paradas'!P298="Sí — solo reproceso"),1*'⚙️ Parámetros'!$B$32*IFERROR('📋 Registro Paradas'!M298,1),0)),"")</f>
        <v/>
      </c>
      <c r="N298" s="45" t="str">
        <f>IFERROR(IF(D298="","",IF('📋 Registro Paradas'!N298="Sí",I298*('⚙️ Parámetros'!$B$41-1),0)),"")</f>
        <v/>
      </c>
      <c r="O298" s="49" t="str">
        <f>IFERROR(IF(D298="","",SUM(G298:H298,I298,K298,L298:N298)*'⚙️ Parámetros'!$B$44),"")</f>
        <v/>
      </c>
    </row>
    <row r="299" spans="1:15" x14ac:dyDescent="0.25">
      <c r="A299" s="40" t="str">
        <f>IFERROR('📋 Registro Paradas'!A299,"")</f>
        <v/>
      </c>
      <c r="B299" s="41">
        <f>IFERROR('📋 Registro Paradas'!B299,"")</f>
        <v>0</v>
      </c>
      <c r="C299" s="42">
        <f>IFERROR('📋 Registro Paradas'!C299,"")</f>
        <v>0</v>
      </c>
      <c r="D299" s="43" t="str">
        <f>IFERROR('📋 Registro Paradas'!I299,"")</f>
        <v/>
      </c>
      <c r="E299" s="42">
        <f>IFERROR('📋 Registro Paradas'!E299,"")</f>
        <v>0</v>
      </c>
      <c r="F299" s="44" t="str">
        <f>IFERROR(IF(D299="","",D299*IFERROR(INDEX('⚙️ Parámetros'!$B$23:$B$28,MATCH(C299,'⚙️ Parámetros'!$A$23:$A$28,0)),0)),"")</f>
        <v/>
      </c>
      <c r="G299" s="45" t="str">
        <f>IFERROR(IF(F299="","",F299*IFERROR(INDEX('⚙️ Parámetros'!$E$23:$E$28,MATCH(C299,'⚙️ Parámetros'!$A$23:$A$28,0)),0)),"")</f>
        <v/>
      </c>
      <c r="H299" s="46" t="str">
        <f>IFERROR(IF(D299="","",IFERROR('📋 Registro Paradas'!M299,0)*'⚙️ Parámetros'!$B$32*D299),"")</f>
        <v/>
      </c>
      <c r="I299" s="46" t="str">
        <f>IFERROR(IF(D299="","",MIN(D299,4)*'⚙️ Parámetros'!$B$34+IF('📋 Registro Paradas'!N299="Sí",MIN(D299,8)*'⚙️ Parámetros'!$B$36,0)),"")</f>
        <v/>
      </c>
      <c r="J299" s="47" t="str">
        <f>IFERROR(IF(D299="","",D299*50*('⚙️ Parámetros'!$B$40-1)),"")</f>
        <v/>
      </c>
      <c r="K299" s="48" t="str">
        <f t="shared" si="4"/>
        <v/>
      </c>
      <c r="L299" s="46" t="str">
        <f>IFERROR(IF(D299="","",IF('📋 Registro Paradas'!O299="Sí",F299*'⚙️ Parámetros'!$B$43*IFERROR(INDEX('⚙️ Parámetros'!$E$23:$E$28,MATCH(C299,'⚙️ Parámetros'!$A$23:$A$28,0)),0),0)),"")</f>
        <v/>
      </c>
      <c r="M299" s="46" t="str">
        <f>IFERROR(IF(D299="","",IF(OR('📋 Registro Paradas'!P299="Sí",'📋 Registro Paradas'!P299="Sí — solo reproceso"),1*'⚙️ Parámetros'!$B$32*IFERROR('📋 Registro Paradas'!M299,1),0)),"")</f>
        <v/>
      </c>
      <c r="N299" s="45" t="str">
        <f>IFERROR(IF(D299="","",IF('📋 Registro Paradas'!N299="Sí",I299*('⚙️ Parámetros'!$B$41-1),0)),"")</f>
        <v/>
      </c>
      <c r="O299" s="49" t="str">
        <f>IFERROR(IF(D299="","",SUM(G299:H299,I299,K299,L299:N299)*'⚙️ Parámetros'!$B$44),"")</f>
        <v/>
      </c>
    </row>
    <row r="300" spans="1:15" x14ac:dyDescent="0.25">
      <c r="A300" s="40" t="str">
        <f>IFERROR('📋 Registro Paradas'!A300,"")</f>
        <v/>
      </c>
      <c r="B300" s="41">
        <f>IFERROR('📋 Registro Paradas'!B300,"")</f>
        <v>0</v>
      </c>
      <c r="C300" s="42">
        <f>IFERROR('📋 Registro Paradas'!C300,"")</f>
        <v>0</v>
      </c>
      <c r="D300" s="43" t="str">
        <f>IFERROR('📋 Registro Paradas'!I300,"")</f>
        <v/>
      </c>
      <c r="E300" s="42">
        <f>IFERROR('📋 Registro Paradas'!E300,"")</f>
        <v>0</v>
      </c>
      <c r="F300" s="44" t="str">
        <f>IFERROR(IF(D300="","",D300*IFERROR(INDEX('⚙️ Parámetros'!$B$23:$B$28,MATCH(C300,'⚙️ Parámetros'!$A$23:$A$28,0)),0)),"")</f>
        <v/>
      </c>
      <c r="G300" s="45" t="str">
        <f>IFERROR(IF(F300="","",F300*IFERROR(INDEX('⚙️ Parámetros'!$E$23:$E$28,MATCH(C300,'⚙️ Parámetros'!$A$23:$A$28,0)),0)),"")</f>
        <v/>
      </c>
      <c r="H300" s="46" t="str">
        <f>IFERROR(IF(D300="","",IFERROR('📋 Registro Paradas'!M300,0)*'⚙️ Parámetros'!$B$32*D300),"")</f>
        <v/>
      </c>
      <c r="I300" s="46" t="str">
        <f>IFERROR(IF(D300="","",MIN(D300,4)*'⚙️ Parámetros'!$B$34+IF('📋 Registro Paradas'!N300="Sí",MIN(D300,8)*'⚙️ Parámetros'!$B$36,0)),"")</f>
        <v/>
      </c>
      <c r="J300" s="47" t="str">
        <f>IFERROR(IF(D300="","",D300*50*('⚙️ Parámetros'!$B$40-1)),"")</f>
        <v/>
      </c>
      <c r="K300" s="48" t="str">
        <f t="shared" si="4"/>
        <v/>
      </c>
      <c r="L300" s="46" t="str">
        <f>IFERROR(IF(D300="","",IF('📋 Registro Paradas'!O300="Sí",F300*'⚙️ Parámetros'!$B$43*IFERROR(INDEX('⚙️ Parámetros'!$E$23:$E$28,MATCH(C300,'⚙️ Parámetros'!$A$23:$A$28,0)),0),0)),"")</f>
        <v/>
      </c>
      <c r="M300" s="46" t="str">
        <f>IFERROR(IF(D300="","",IF(OR('📋 Registro Paradas'!P300="Sí",'📋 Registro Paradas'!P300="Sí — solo reproceso"),1*'⚙️ Parámetros'!$B$32*IFERROR('📋 Registro Paradas'!M300,1),0)),"")</f>
        <v/>
      </c>
      <c r="N300" s="45" t="str">
        <f>IFERROR(IF(D300="","",IF('📋 Registro Paradas'!N300="Sí",I300*('⚙️ Parámetros'!$B$41-1),0)),"")</f>
        <v/>
      </c>
      <c r="O300" s="49" t="str">
        <f>IFERROR(IF(D300="","",SUM(G300:H300,I300,K300,L300:N300)*'⚙️ Parámetros'!$B$44),"")</f>
        <v/>
      </c>
    </row>
    <row r="301" spans="1:15" x14ac:dyDescent="0.25">
      <c r="A301" s="40" t="str">
        <f>IFERROR('📋 Registro Paradas'!A301,"")</f>
        <v/>
      </c>
      <c r="B301" s="41">
        <f>IFERROR('📋 Registro Paradas'!B301,"")</f>
        <v>0</v>
      </c>
      <c r="C301" s="42">
        <f>IFERROR('📋 Registro Paradas'!C301,"")</f>
        <v>0</v>
      </c>
      <c r="D301" s="43" t="str">
        <f>IFERROR('📋 Registro Paradas'!I301,"")</f>
        <v/>
      </c>
      <c r="E301" s="42">
        <f>IFERROR('📋 Registro Paradas'!E301,"")</f>
        <v>0</v>
      </c>
      <c r="F301" s="44" t="str">
        <f>IFERROR(IF(D301="","",D301*IFERROR(INDEX('⚙️ Parámetros'!$B$23:$B$28,MATCH(C301,'⚙️ Parámetros'!$A$23:$A$28,0)),0)),"")</f>
        <v/>
      </c>
      <c r="G301" s="45" t="str">
        <f>IFERROR(IF(F301="","",F301*IFERROR(INDEX('⚙️ Parámetros'!$E$23:$E$28,MATCH(C301,'⚙️ Parámetros'!$A$23:$A$28,0)),0)),"")</f>
        <v/>
      </c>
      <c r="H301" s="46" t="str">
        <f>IFERROR(IF(D301="","",IFERROR('📋 Registro Paradas'!M301,0)*'⚙️ Parámetros'!$B$32*D301),"")</f>
        <v/>
      </c>
      <c r="I301" s="46" t="str">
        <f>IFERROR(IF(D301="","",MIN(D301,4)*'⚙️ Parámetros'!$B$34+IF('📋 Registro Paradas'!N301="Sí",MIN(D301,8)*'⚙️ Parámetros'!$B$36,0)),"")</f>
        <v/>
      </c>
      <c r="J301" s="47" t="str">
        <f>IFERROR(IF(D301="","",D301*50*('⚙️ Parámetros'!$B$40-1)),"")</f>
        <v/>
      </c>
      <c r="K301" s="48" t="str">
        <f t="shared" si="4"/>
        <v/>
      </c>
      <c r="L301" s="46" t="str">
        <f>IFERROR(IF(D301="","",IF('📋 Registro Paradas'!O301="Sí",F301*'⚙️ Parámetros'!$B$43*IFERROR(INDEX('⚙️ Parámetros'!$E$23:$E$28,MATCH(C301,'⚙️ Parámetros'!$A$23:$A$28,0)),0),0)),"")</f>
        <v/>
      </c>
      <c r="M301" s="46" t="str">
        <f>IFERROR(IF(D301="","",IF(OR('📋 Registro Paradas'!P301="Sí",'📋 Registro Paradas'!P301="Sí — solo reproceso"),1*'⚙️ Parámetros'!$B$32*IFERROR('📋 Registro Paradas'!M301,1),0)),"")</f>
        <v/>
      </c>
      <c r="N301" s="45" t="str">
        <f>IFERROR(IF(D301="","",IF('📋 Registro Paradas'!N301="Sí",I301*('⚙️ Parámetros'!$B$41-1),0)),"")</f>
        <v/>
      </c>
      <c r="O301" s="49" t="str">
        <f>IFERROR(IF(D301="","",SUM(G301:H301,I301,K301,L301:N301)*'⚙️ Parámetros'!$B$44),"")</f>
        <v/>
      </c>
    </row>
    <row r="302" spans="1:15" x14ac:dyDescent="0.25">
      <c r="A302" s="40" t="str">
        <f>IFERROR('📋 Registro Paradas'!A302,"")</f>
        <v/>
      </c>
      <c r="B302" s="41">
        <f>IFERROR('📋 Registro Paradas'!B302,"")</f>
        <v>0</v>
      </c>
      <c r="C302" s="42">
        <f>IFERROR('📋 Registro Paradas'!C302,"")</f>
        <v>0</v>
      </c>
      <c r="D302" s="43" t="str">
        <f>IFERROR('📋 Registro Paradas'!I302,"")</f>
        <v/>
      </c>
      <c r="E302" s="42">
        <f>IFERROR('📋 Registro Paradas'!E302,"")</f>
        <v>0</v>
      </c>
      <c r="F302" s="44" t="str">
        <f>IFERROR(IF(D302="","",D302*IFERROR(INDEX('⚙️ Parámetros'!$B$23:$B$28,MATCH(C302,'⚙️ Parámetros'!$A$23:$A$28,0)),0)),"")</f>
        <v/>
      </c>
      <c r="G302" s="45" t="str">
        <f>IFERROR(IF(F302="","",F302*IFERROR(INDEX('⚙️ Parámetros'!$E$23:$E$28,MATCH(C302,'⚙️ Parámetros'!$A$23:$A$28,0)),0)),"")</f>
        <v/>
      </c>
      <c r="H302" s="46" t="str">
        <f>IFERROR(IF(D302="","",IFERROR('📋 Registro Paradas'!M302,0)*'⚙️ Parámetros'!$B$32*D302),"")</f>
        <v/>
      </c>
      <c r="I302" s="46" t="str">
        <f>IFERROR(IF(D302="","",MIN(D302,4)*'⚙️ Parámetros'!$B$34+IF('📋 Registro Paradas'!N302="Sí",MIN(D302,8)*'⚙️ Parámetros'!$B$36,0)),"")</f>
        <v/>
      </c>
      <c r="J302" s="47" t="str">
        <f>IFERROR(IF(D302="","",D302*50*('⚙️ Parámetros'!$B$40-1)),"")</f>
        <v/>
      </c>
      <c r="K302" s="48" t="str">
        <f t="shared" si="4"/>
        <v/>
      </c>
      <c r="L302" s="46" t="str">
        <f>IFERROR(IF(D302="","",IF('📋 Registro Paradas'!O302="Sí",F302*'⚙️ Parámetros'!$B$43*IFERROR(INDEX('⚙️ Parámetros'!$E$23:$E$28,MATCH(C302,'⚙️ Parámetros'!$A$23:$A$28,0)),0),0)),"")</f>
        <v/>
      </c>
      <c r="M302" s="46" t="str">
        <f>IFERROR(IF(D302="","",IF(OR('📋 Registro Paradas'!P302="Sí",'📋 Registro Paradas'!P302="Sí — solo reproceso"),1*'⚙️ Parámetros'!$B$32*IFERROR('📋 Registro Paradas'!M302,1),0)),"")</f>
        <v/>
      </c>
      <c r="N302" s="45" t="str">
        <f>IFERROR(IF(D302="","",IF('📋 Registro Paradas'!N302="Sí",I302*('⚙️ Parámetros'!$B$41-1),0)),"")</f>
        <v/>
      </c>
      <c r="O302" s="49" t="str">
        <f>IFERROR(IF(D302="","",SUM(G302:H302,I302,K302,L302:N302)*'⚙️ Parámetros'!$B$44),"")</f>
        <v/>
      </c>
    </row>
    <row r="303" spans="1:15" x14ac:dyDescent="0.25">
      <c r="A303" s="40" t="str">
        <f>IFERROR('📋 Registro Paradas'!A303,"")</f>
        <v/>
      </c>
      <c r="B303" s="41">
        <f>IFERROR('📋 Registro Paradas'!B303,"")</f>
        <v>0</v>
      </c>
      <c r="C303" s="42">
        <f>IFERROR('📋 Registro Paradas'!C303,"")</f>
        <v>0</v>
      </c>
      <c r="D303" s="43" t="str">
        <f>IFERROR('📋 Registro Paradas'!I303,"")</f>
        <v/>
      </c>
      <c r="E303" s="42">
        <f>IFERROR('📋 Registro Paradas'!E303,"")</f>
        <v>0</v>
      </c>
      <c r="F303" s="44" t="str">
        <f>IFERROR(IF(D303="","",D303*IFERROR(INDEX('⚙️ Parámetros'!$B$23:$B$28,MATCH(C303,'⚙️ Parámetros'!$A$23:$A$28,0)),0)),"")</f>
        <v/>
      </c>
      <c r="G303" s="45" t="str">
        <f>IFERROR(IF(F303="","",F303*IFERROR(INDEX('⚙️ Parámetros'!$E$23:$E$28,MATCH(C303,'⚙️ Parámetros'!$A$23:$A$28,0)),0)),"")</f>
        <v/>
      </c>
      <c r="H303" s="46" t="str">
        <f>IFERROR(IF(D303="","",IFERROR('📋 Registro Paradas'!M303,0)*'⚙️ Parámetros'!$B$32*D303),"")</f>
        <v/>
      </c>
      <c r="I303" s="46" t="str">
        <f>IFERROR(IF(D303="","",MIN(D303,4)*'⚙️ Parámetros'!$B$34+IF('📋 Registro Paradas'!N303="Sí",MIN(D303,8)*'⚙️ Parámetros'!$B$36,0)),"")</f>
        <v/>
      </c>
      <c r="J303" s="47" t="str">
        <f>IFERROR(IF(D303="","",D303*50*('⚙️ Parámetros'!$B$40-1)),"")</f>
        <v/>
      </c>
      <c r="K303" s="48" t="str">
        <f t="shared" si="4"/>
        <v/>
      </c>
      <c r="L303" s="46" t="str">
        <f>IFERROR(IF(D303="","",IF('📋 Registro Paradas'!O303="Sí",F303*'⚙️ Parámetros'!$B$43*IFERROR(INDEX('⚙️ Parámetros'!$E$23:$E$28,MATCH(C303,'⚙️ Parámetros'!$A$23:$A$28,0)),0),0)),"")</f>
        <v/>
      </c>
      <c r="M303" s="46" t="str">
        <f>IFERROR(IF(D303="","",IF(OR('📋 Registro Paradas'!P303="Sí",'📋 Registro Paradas'!P303="Sí — solo reproceso"),1*'⚙️ Parámetros'!$B$32*IFERROR('📋 Registro Paradas'!M303,1),0)),"")</f>
        <v/>
      </c>
      <c r="N303" s="45" t="str">
        <f>IFERROR(IF(D303="","",IF('📋 Registro Paradas'!N303="Sí",I303*('⚙️ Parámetros'!$B$41-1),0)),"")</f>
        <v/>
      </c>
      <c r="O303" s="49" t="str">
        <f>IFERROR(IF(D303="","",SUM(G303:H303,I303,K303,L303:N303)*'⚙️ Parámetros'!$B$44),"")</f>
        <v/>
      </c>
    </row>
    <row r="304" spans="1:15" x14ac:dyDescent="0.25">
      <c r="A304" s="40" t="str">
        <f>IFERROR('📋 Registro Paradas'!A304,"")</f>
        <v/>
      </c>
      <c r="B304" s="41">
        <f>IFERROR('📋 Registro Paradas'!B304,"")</f>
        <v>0</v>
      </c>
      <c r="C304" s="42">
        <f>IFERROR('📋 Registro Paradas'!C304,"")</f>
        <v>0</v>
      </c>
      <c r="D304" s="43" t="str">
        <f>IFERROR('📋 Registro Paradas'!I304,"")</f>
        <v/>
      </c>
      <c r="E304" s="42">
        <f>IFERROR('📋 Registro Paradas'!E304,"")</f>
        <v>0</v>
      </c>
      <c r="F304" s="44" t="str">
        <f>IFERROR(IF(D304="","",D304*IFERROR(INDEX('⚙️ Parámetros'!$B$23:$B$28,MATCH(C304,'⚙️ Parámetros'!$A$23:$A$28,0)),0)),"")</f>
        <v/>
      </c>
      <c r="G304" s="45" t="str">
        <f>IFERROR(IF(F304="","",F304*IFERROR(INDEX('⚙️ Parámetros'!$E$23:$E$28,MATCH(C304,'⚙️ Parámetros'!$A$23:$A$28,0)),0)),"")</f>
        <v/>
      </c>
      <c r="H304" s="46" t="str">
        <f>IFERROR(IF(D304="","",IFERROR('📋 Registro Paradas'!M304,0)*'⚙️ Parámetros'!$B$32*D304),"")</f>
        <v/>
      </c>
      <c r="I304" s="46" t="str">
        <f>IFERROR(IF(D304="","",MIN(D304,4)*'⚙️ Parámetros'!$B$34+IF('📋 Registro Paradas'!N304="Sí",MIN(D304,8)*'⚙️ Parámetros'!$B$36,0)),"")</f>
        <v/>
      </c>
      <c r="J304" s="47" t="str">
        <f>IFERROR(IF(D304="","",D304*50*('⚙️ Parámetros'!$B$40-1)),"")</f>
        <v/>
      </c>
      <c r="K304" s="48" t="str">
        <f t="shared" si="4"/>
        <v/>
      </c>
      <c r="L304" s="46" t="str">
        <f>IFERROR(IF(D304="","",IF('📋 Registro Paradas'!O304="Sí",F304*'⚙️ Parámetros'!$B$43*IFERROR(INDEX('⚙️ Parámetros'!$E$23:$E$28,MATCH(C304,'⚙️ Parámetros'!$A$23:$A$28,0)),0),0)),"")</f>
        <v/>
      </c>
      <c r="M304" s="46" t="str">
        <f>IFERROR(IF(D304="","",IF(OR('📋 Registro Paradas'!P304="Sí",'📋 Registro Paradas'!P304="Sí — solo reproceso"),1*'⚙️ Parámetros'!$B$32*IFERROR('📋 Registro Paradas'!M304,1),0)),"")</f>
        <v/>
      </c>
      <c r="N304" s="45" t="str">
        <f>IFERROR(IF(D304="","",IF('📋 Registro Paradas'!N304="Sí",I304*('⚙️ Parámetros'!$B$41-1),0)),"")</f>
        <v/>
      </c>
      <c r="O304" s="49" t="str">
        <f>IFERROR(IF(D304="","",SUM(G304:H304,I304,K304,L304:N304)*'⚙️ Parámetros'!$B$44),"")</f>
        <v/>
      </c>
    </row>
    <row r="305" spans="1:15" x14ac:dyDescent="0.25">
      <c r="A305" s="40" t="str">
        <f>IFERROR('📋 Registro Paradas'!A305,"")</f>
        <v/>
      </c>
      <c r="B305" s="41">
        <f>IFERROR('📋 Registro Paradas'!B305,"")</f>
        <v>0</v>
      </c>
      <c r="C305" s="42">
        <f>IFERROR('📋 Registro Paradas'!C305,"")</f>
        <v>0</v>
      </c>
      <c r="D305" s="43" t="str">
        <f>IFERROR('📋 Registro Paradas'!I305,"")</f>
        <v/>
      </c>
      <c r="E305" s="42">
        <f>IFERROR('📋 Registro Paradas'!E305,"")</f>
        <v>0</v>
      </c>
      <c r="F305" s="44" t="str">
        <f>IFERROR(IF(D305="","",D305*IFERROR(INDEX('⚙️ Parámetros'!$B$23:$B$28,MATCH(C305,'⚙️ Parámetros'!$A$23:$A$28,0)),0)),"")</f>
        <v/>
      </c>
      <c r="G305" s="45" t="str">
        <f>IFERROR(IF(F305="","",F305*IFERROR(INDEX('⚙️ Parámetros'!$E$23:$E$28,MATCH(C305,'⚙️ Parámetros'!$A$23:$A$28,0)),0)),"")</f>
        <v/>
      </c>
      <c r="H305" s="46" t="str">
        <f>IFERROR(IF(D305="","",IFERROR('📋 Registro Paradas'!M305,0)*'⚙️ Parámetros'!$B$32*D305),"")</f>
        <v/>
      </c>
      <c r="I305" s="46" t="str">
        <f>IFERROR(IF(D305="","",MIN(D305,4)*'⚙️ Parámetros'!$B$34+IF('📋 Registro Paradas'!N305="Sí",MIN(D305,8)*'⚙️ Parámetros'!$B$36,0)),"")</f>
        <v/>
      </c>
      <c r="J305" s="47" t="str">
        <f>IFERROR(IF(D305="","",D305*50*('⚙️ Parámetros'!$B$40-1)),"")</f>
        <v/>
      </c>
      <c r="K305" s="48" t="str">
        <f t="shared" si="4"/>
        <v/>
      </c>
      <c r="L305" s="46" t="str">
        <f>IFERROR(IF(D305="","",IF('📋 Registro Paradas'!O305="Sí",F305*'⚙️ Parámetros'!$B$43*IFERROR(INDEX('⚙️ Parámetros'!$E$23:$E$28,MATCH(C305,'⚙️ Parámetros'!$A$23:$A$28,0)),0),0)),"")</f>
        <v/>
      </c>
      <c r="M305" s="46" t="str">
        <f>IFERROR(IF(D305="","",IF(OR('📋 Registro Paradas'!P305="Sí",'📋 Registro Paradas'!P305="Sí — solo reproceso"),1*'⚙️ Parámetros'!$B$32*IFERROR('📋 Registro Paradas'!M305,1),0)),"")</f>
        <v/>
      </c>
      <c r="N305" s="45" t="str">
        <f>IFERROR(IF(D305="","",IF('📋 Registro Paradas'!N305="Sí",I305*('⚙️ Parámetros'!$B$41-1),0)),"")</f>
        <v/>
      </c>
      <c r="O305" s="49" t="str">
        <f>IFERROR(IF(D305="","",SUM(G305:H305,I305,K305,L305:N305)*'⚙️ Parámetros'!$B$44),"")</f>
        <v/>
      </c>
    </row>
    <row r="306" spans="1:15" x14ac:dyDescent="0.25">
      <c r="A306" s="40" t="str">
        <f>IFERROR('📋 Registro Paradas'!A306,"")</f>
        <v/>
      </c>
      <c r="B306" s="41">
        <f>IFERROR('📋 Registro Paradas'!B306,"")</f>
        <v>0</v>
      </c>
      <c r="C306" s="42">
        <f>IFERROR('📋 Registro Paradas'!C306,"")</f>
        <v>0</v>
      </c>
      <c r="D306" s="43" t="str">
        <f>IFERROR('📋 Registro Paradas'!I306,"")</f>
        <v/>
      </c>
      <c r="E306" s="42">
        <f>IFERROR('📋 Registro Paradas'!E306,"")</f>
        <v>0</v>
      </c>
      <c r="F306" s="44" t="str">
        <f>IFERROR(IF(D306="","",D306*IFERROR(INDEX('⚙️ Parámetros'!$B$23:$B$28,MATCH(C306,'⚙️ Parámetros'!$A$23:$A$28,0)),0)),"")</f>
        <v/>
      </c>
      <c r="G306" s="45" t="str">
        <f>IFERROR(IF(F306="","",F306*IFERROR(INDEX('⚙️ Parámetros'!$E$23:$E$28,MATCH(C306,'⚙️ Parámetros'!$A$23:$A$28,0)),0)),"")</f>
        <v/>
      </c>
      <c r="H306" s="46" t="str">
        <f>IFERROR(IF(D306="","",IFERROR('📋 Registro Paradas'!M306,0)*'⚙️ Parámetros'!$B$32*D306),"")</f>
        <v/>
      </c>
      <c r="I306" s="46" t="str">
        <f>IFERROR(IF(D306="","",MIN(D306,4)*'⚙️ Parámetros'!$B$34+IF('📋 Registro Paradas'!N306="Sí",MIN(D306,8)*'⚙️ Parámetros'!$B$36,0)),"")</f>
        <v/>
      </c>
      <c r="J306" s="47" t="str">
        <f>IFERROR(IF(D306="","",D306*50*('⚙️ Parámetros'!$B$40-1)),"")</f>
        <v/>
      </c>
      <c r="K306" s="48" t="str">
        <f t="shared" si="4"/>
        <v/>
      </c>
      <c r="L306" s="46" t="str">
        <f>IFERROR(IF(D306="","",IF('📋 Registro Paradas'!O306="Sí",F306*'⚙️ Parámetros'!$B$43*IFERROR(INDEX('⚙️ Parámetros'!$E$23:$E$28,MATCH(C306,'⚙️ Parámetros'!$A$23:$A$28,0)),0),0)),"")</f>
        <v/>
      </c>
      <c r="M306" s="46" t="str">
        <f>IFERROR(IF(D306="","",IF(OR('📋 Registro Paradas'!P306="Sí",'📋 Registro Paradas'!P306="Sí — solo reproceso"),1*'⚙️ Parámetros'!$B$32*IFERROR('📋 Registro Paradas'!M306,1),0)),"")</f>
        <v/>
      </c>
      <c r="N306" s="45" t="str">
        <f>IFERROR(IF(D306="","",IF('📋 Registro Paradas'!N306="Sí",I306*('⚙️ Parámetros'!$B$41-1),0)),"")</f>
        <v/>
      </c>
      <c r="O306" s="49" t="str">
        <f>IFERROR(IF(D306="","",SUM(G306:H306,I306,K306,L306:N306)*'⚙️ Parámetros'!$B$44),"")</f>
        <v/>
      </c>
    </row>
    <row r="307" spans="1:15" x14ac:dyDescent="0.25">
      <c r="A307" s="40" t="str">
        <f>IFERROR('📋 Registro Paradas'!A307,"")</f>
        <v/>
      </c>
      <c r="B307" s="41">
        <f>IFERROR('📋 Registro Paradas'!B307,"")</f>
        <v>0</v>
      </c>
      <c r="C307" s="42">
        <f>IFERROR('📋 Registro Paradas'!C307,"")</f>
        <v>0</v>
      </c>
      <c r="D307" s="43" t="str">
        <f>IFERROR('📋 Registro Paradas'!I307,"")</f>
        <v/>
      </c>
      <c r="E307" s="42">
        <f>IFERROR('📋 Registro Paradas'!E307,"")</f>
        <v>0</v>
      </c>
      <c r="F307" s="44" t="str">
        <f>IFERROR(IF(D307="","",D307*IFERROR(INDEX('⚙️ Parámetros'!$B$23:$B$28,MATCH(C307,'⚙️ Parámetros'!$A$23:$A$28,0)),0)),"")</f>
        <v/>
      </c>
      <c r="G307" s="45" t="str">
        <f>IFERROR(IF(F307="","",F307*IFERROR(INDEX('⚙️ Parámetros'!$E$23:$E$28,MATCH(C307,'⚙️ Parámetros'!$A$23:$A$28,0)),0)),"")</f>
        <v/>
      </c>
      <c r="H307" s="46" t="str">
        <f>IFERROR(IF(D307="","",IFERROR('📋 Registro Paradas'!M307,0)*'⚙️ Parámetros'!$B$32*D307),"")</f>
        <v/>
      </c>
      <c r="I307" s="46" t="str">
        <f>IFERROR(IF(D307="","",MIN(D307,4)*'⚙️ Parámetros'!$B$34+IF('📋 Registro Paradas'!N307="Sí",MIN(D307,8)*'⚙️ Parámetros'!$B$36,0)),"")</f>
        <v/>
      </c>
      <c r="J307" s="47" t="str">
        <f>IFERROR(IF(D307="","",D307*50*('⚙️ Parámetros'!$B$40-1)),"")</f>
        <v/>
      </c>
      <c r="K307" s="48" t="str">
        <f t="shared" si="4"/>
        <v/>
      </c>
      <c r="L307" s="46" t="str">
        <f>IFERROR(IF(D307="","",IF('📋 Registro Paradas'!O307="Sí",F307*'⚙️ Parámetros'!$B$43*IFERROR(INDEX('⚙️ Parámetros'!$E$23:$E$28,MATCH(C307,'⚙️ Parámetros'!$A$23:$A$28,0)),0),0)),"")</f>
        <v/>
      </c>
      <c r="M307" s="46" t="str">
        <f>IFERROR(IF(D307="","",IF(OR('📋 Registro Paradas'!P307="Sí",'📋 Registro Paradas'!P307="Sí — solo reproceso"),1*'⚙️ Parámetros'!$B$32*IFERROR('📋 Registro Paradas'!M307,1),0)),"")</f>
        <v/>
      </c>
      <c r="N307" s="45" t="str">
        <f>IFERROR(IF(D307="","",IF('📋 Registro Paradas'!N307="Sí",I307*('⚙️ Parámetros'!$B$41-1),0)),"")</f>
        <v/>
      </c>
      <c r="O307" s="49" t="str">
        <f>IFERROR(IF(D307="","",SUM(G307:H307,I307,K307,L307:N307)*'⚙️ Parámetros'!$B$44),"")</f>
        <v/>
      </c>
    </row>
    <row r="308" spans="1:15" x14ac:dyDescent="0.25">
      <c r="A308" s="40" t="str">
        <f>IFERROR('📋 Registro Paradas'!A308,"")</f>
        <v/>
      </c>
      <c r="B308" s="41">
        <f>IFERROR('📋 Registro Paradas'!B308,"")</f>
        <v>0</v>
      </c>
      <c r="C308" s="42">
        <f>IFERROR('📋 Registro Paradas'!C308,"")</f>
        <v>0</v>
      </c>
      <c r="D308" s="43" t="str">
        <f>IFERROR('📋 Registro Paradas'!I308,"")</f>
        <v/>
      </c>
      <c r="E308" s="42">
        <f>IFERROR('📋 Registro Paradas'!E308,"")</f>
        <v>0</v>
      </c>
      <c r="F308" s="44" t="str">
        <f>IFERROR(IF(D308="","",D308*IFERROR(INDEX('⚙️ Parámetros'!$B$23:$B$28,MATCH(C308,'⚙️ Parámetros'!$A$23:$A$28,0)),0)),"")</f>
        <v/>
      </c>
      <c r="G308" s="45" t="str">
        <f>IFERROR(IF(F308="","",F308*IFERROR(INDEX('⚙️ Parámetros'!$E$23:$E$28,MATCH(C308,'⚙️ Parámetros'!$A$23:$A$28,0)),0)),"")</f>
        <v/>
      </c>
      <c r="H308" s="46" t="str">
        <f>IFERROR(IF(D308="","",IFERROR('📋 Registro Paradas'!M308,0)*'⚙️ Parámetros'!$B$32*D308),"")</f>
        <v/>
      </c>
      <c r="I308" s="46" t="str">
        <f>IFERROR(IF(D308="","",MIN(D308,4)*'⚙️ Parámetros'!$B$34+IF('📋 Registro Paradas'!N308="Sí",MIN(D308,8)*'⚙️ Parámetros'!$B$36,0)),"")</f>
        <v/>
      </c>
      <c r="J308" s="47" t="str">
        <f>IFERROR(IF(D308="","",D308*50*('⚙️ Parámetros'!$B$40-1)),"")</f>
        <v/>
      </c>
      <c r="K308" s="48" t="str">
        <f t="shared" si="4"/>
        <v/>
      </c>
      <c r="L308" s="46" t="str">
        <f>IFERROR(IF(D308="","",IF('📋 Registro Paradas'!O308="Sí",F308*'⚙️ Parámetros'!$B$43*IFERROR(INDEX('⚙️ Parámetros'!$E$23:$E$28,MATCH(C308,'⚙️ Parámetros'!$A$23:$A$28,0)),0),0)),"")</f>
        <v/>
      </c>
      <c r="M308" s="46" t="str">
        <f>IFERROR(IF(D308="","",IF(OR('📋 Registro Paradas'!P308="Sí",'📋 Registro Paradas'!P308="Sí — solo reproceso"),1*'⚙️ Parámetros'!$B$32*IFERROR('📋 Registro Paradas'!M308,1),0)),"")</f>
        <v/>
      </c>
      <c r="N308" s="45" t="str">
        <f>IFERROR(IF(D308="","",IF('📋 Registro Paradas'!N308="Sí",I308*('⚙️ Parámetros'!$B$41-1),0)),"")</f>
        <v/>
      </c>
      <c r="O308" s="49" t="str">
        <f>IFERROR(IF(D308="","",SUM(G308:H308,I308,K308,L308:N308)*'⚙️ Parámetros'!$B$44),"")</f>
        <v/>
      </c>
    </row>
    <row r="309" spans="1:15" x14ac:dyDescent="0.25">
      <c r="A309" s="40" t="str">
        <f>IFERROR('📋 Registro Paradas'!A309,"")</f>
        <v/>
      </c>
      <c r="B309" s="41">
        <f>IFERROR('📋 Registro Paradas'!B309,"")</f>
        <v>0</v>
      </c>
      <c r="C309" s="42">
        <f>IFERROR('📋 Registro Paradas'!C309,"")</f>
        <v>0</v>
      </c>
      <c r="D309" s="43" t="str">
        <f>IFERROR('📋 Registro Paradas'!I309,"")</f>
        <v/>
      </c>
      <c r="E309" s="42">
        <f>IFERROR('📋 Registro Paradas'!E309,"")</f>
        <v>0</v>
      </c>
      <c r="F309" s="44" t="str">
        <f>IFERROR(IF(D309="","",D309*IFERROR(INDEX('⚙️ Parámetros'!$B$23:$B$28,MATCH(C309,'⚙️ Parámetros'!$A$23:$A$28,0)),0)),"")</f>
        <v/>
      </c>
      <c r="G309" s="45" t="str">
        <f>IFERROR(IF(F309="","",F309*IFERROR(INDEX('⚙️ Parámetros'!$E$23:$E$28,MATCH(C309,'⚙️ Parámetros'!$A$23:$A$28,0)),0)),"")</f>
        <v/>
      </c>
      <c r="H309" s="46" t="str">
        <f>IFERROR(IF(D309="","",IFERROR('📋 Registro Paradas'!M309,0)*'⚙️ Parámetros'!$B$32*D309),"")</f>
        <v/>
      </c>
      <c r="I309" s="46" t="str">
        <f>IFERROR(IF(D309="","",MIN(D309,4)*'⚙️ Parámetros'!$B$34+IF('📋 Registro Paradas'!N309="Sí",MIN(D309,8)*'⚙️ Parámetros'!$B$36,0)),"")</f>
        <v/>
      </c>
      <c r="J309" s="47" t="str">
        <f>IFERROR(IF(D309="","",D309*50*('⚙️ Parámetros'!$B$40-1)),"")</f>
        <v/>
      </c>
      <c r="K309" s="48" t="str">
        <f t="shared" si="4"/>
        <v/>
      </c>
      <c r="L309" s="46" t="str">
        <f>IFERROR(IF(D309="","",IF('📋 Registro Paradas'!O309="Sí",F309*'⚙️ Parámetros'!$B$43*IFERROR(INDEX('⚙️ Parámetros'!$E$23:$E$28,MATCH(C309,'⚙️ Parámetros'!$A$23:$A$28,0)),0),0)),"")</f>
        <v/>
      </c>
      <c r="M309" s="46" t="str">
        <f>IFERROR(IF(D309="","",IF(OR('📋 Registro Paradas'!P309="Sí",'📋 Registro Paradas'!P309="Sí — solo reproceso"),1*'⚙️ Parámetros'!$B$32*IFERROR('📋 Registro Paradas'!M309,1),0)),"")</f>
        <v/>
      </c>
      <c r="N309" s="45" t="str">
        <f>IFERROR(IF(D309="","",IF('📋 Registro Paradas'!N309="Sí",I309*('⚙️ Parámetros'!$B$41-1),0)),"")</f>
        <v/>
      </c>
      <c r="O309" s="49" t="str">
        <f>IFERROR(IF(D309="","",SUM(G309:H309,I309,K309,L309:N309)*'⚙️ Parámetros'!$B$44),"")</f>
        <v/>
      </c>
    </row>
    <row r="310" spans="1:15" x14ac:dyDescent="0.25">
      <c r="A310" s="40" t="str">
        <f>IFERROR('📋 Registro Paradas'!A310,"")</f>
        <v/>
      </c>
      <c r="B310" s="41">
        <f>IFERROR('📋 Registro Paradas'!B310,"")</f>
        <v>0</v>
      </c>
      <c r="C310" s="42">
        <f>IFERROR('📋 Registro Paradas'!C310,"")</f>
        <v>0</v>
      </c>
      <c r="D310" s="43" t="str">
        <f>IFERROR('📋 Registro Paradas'!I310,"")</f>
        <v/>
      </c>
      <c r="E310" s="42">
        <f>IFERROR('📋 Registro Paradas'!E310,"")</f>
        <v>0</v>
      </c>
      <c r="F310" s="44" t="str">
        <f>IFERROR(IF(D310="","",D310*IFERROR(INDEX('⚙️ Parámetros'!$B$23:$B$28,MATCH(C310,'⚙️ Parámetros'!$A$23:$A$28,0)),0)),"")</f>
        <v/>
      </c>
      <c r="G310" s="45" t="str">
        <f>IFERROR(IF(F310="","",F310*IFERROR(INDEX('⚙️ Parámetros'!$E$23:$E$28,MATCH(C310,'⚙️ Parámetros'!$A$23:$A$28,0)),0)),"")</f>
        <v/>
      </c>
      <c r="H310" s="46" t="str">
        <f>IFERROR(IF(D310="","",IFERROR('📋 Registro Paradas'!M310,0)*'⚙️ Parámetros'!$B$32*D310),"")</f>
        <v/>
      </c>
      <c r="I310" s="46" t="str">
        <f>IFERROR(IF(D310="","",MIN(D310,4)*'⚙️ Parámetros'!$B$34+IF('📋 Registro Paradas'!N310="Sí",MIN(D310,8)*'⚙️ Parámetros'!$B$36,0)),"")</f>
        <v/>
      </c>
      <c r="J310" s="47" t="str">
        <f>IFERROR(IF(D310="","",D310*50*('⚙️ Parámetros'!$B$40-1)),"")</f>
        <v/>
      </c>
      <c r="K310" s="48" t="str">
        <f t="shared" si="4"/>
        <v/>
      </c>
      <c r="L310" s="46" t="str">
        <f>IFERROR(IF(D310="","",IF('📋 Registro Paradas'!O310="Sí",F310*'⚙️ Parámetros'!$B$43*IFERROR(INDEX('⚙️ Parámetros'!$E$23:$E$28,MATCH(C310,'⚙️ Parámetros'!$A$23:$A$28,0)),0),0)),"")</f>
        <v/>
      </c>
      <c r="M310" s="46" t="str">
        <f>IFERROR(IF(D310="","",IF(OR('📋 Registro Paradas'!P310="Sí",'📋 Registro Paradas'!P310="Sí — solo reproceso"),1*'⚙️ Parámetros'!$B$32*IFERROR('📋 Registro Paradas'!M310,1),0)),"")</f>
        <v/>
      </c>
      <c r="N310" s="45" t="str">
        <f>IFERROR(IF(D310="","",IF('📋 Registro Paradas'!N310="Sí",I310*('⚙️ Parámetros'!$B$41-1),0)),"")</f>
        <v/>
      </c>
      <c r="O310" s="49" t="str">
        <f>IFERROR(IF(D310="","",SUM(G310:H310,I310,K310,L310:N310)*'⚙️ Parámetros'!$B$44),"")</f>
        <v/>
      </c>
    </row>
    <row r="311" spans="1:15" x14ac:dyDescent="0.25">
      <c r="A311" s="40" t="str">
        <f>IFERROR('📋 Registro Paradas'!A311,"")</f>
        <v/>
      </c>
      <c r="B311" s="41">
        <f>IFERROR('📋 Registro Paradas'!B311,"")</f>
        <v>0</v>
      </c>
      <c r="C311" s="42">
        <f>IFERROR('📋 Registro Paradas'!C311,"")</f>
        <v>0</v>
      </c>
      <c r="D311" s="43" t="str">
        <f>IFERROR('📋 Registro Paradas'!I311,"")</f>
        <v/>
      </c>
      <c r="E311" s="42">
        <f>IFERROR('📋 Registro Paradas'!E311,"")</f>
        <v>0</v>
      </c>
      <c r="F311" s="44" t="str">
        <f>IFERROR(IF(D311="","",D311*IFERROR(INDEX('⚙️ Parámetros'!$B$23:$B$28,MATCH(C311,'⚙️ Parámetros'!$A$23:$A$28,0)),0)),"")</f>
        <v/>
      </c>
      <c r="G311" s="45" t="str">
        <f>IFERROR(IF(F311="","",F311*IFERROR(INDEX('⚙️ Parámetros'!$E$23:$E$28,MATCH(C311,'⚙️ Parámetros'!$A$23:$A$28,0)),0)),"")</f>
        <v/>
      </c>
      <c r="H311" s="46" t="str">
        <f>IFERROR(IF(D311="","",IFERROR('📋 Registro Paradas'!M311,0)*'⚙️ Parámetros'!$B$32*D311),"")</f>
        <v/>
      </c>
      <c r="I311" s="46" t="str">
        <f>IFERROR(IF(D311="","",MIN(D311,4)*'⚙️ Parámetros'!$B$34+IF('📋 Registro Paradas'!N311="Sí",MIN(D311,8)*'⚙️ Parámetros'!$B$36,0)),"")</f>
        <v/>
      </c>
      <c r="J311" s="47" t="str">
        <f>IFERROR(IF(D311="","",D311*50*('⚙️ Parámetros'!$B$40-1)),"")</f>
        <v/>
      </c>
      <c r="K311" s="48" t="str">
        <f t="shared" si="4"/>
        <v/>
      </c>
      <c r="L311" s="46" t="str">
        <f>IFERROR(IF(D311="","",IF('📋 Registro Paradas'!O311="Sí",F311*'⚙️ Parámetros'!$B$43*IFERROR(INDEX('⚙️ Parámetros'!$E$23:$E$28,MATCH(C311,'⚙️ Parámetros'!$A$23:$A$28,0)),0),0)),"")</f>
        <v/>
      </c>
      <c r="M311" s="46" t="str">
        <f>IFERROR(IF(D311="","",IF(OR('📋 Registro Paradas'!P311="Sí",'📋 Registro Paradas'!P311="Sí — solo reproceso"),1*'⚙️ Parámetros'!$B$32*IFERROR('📋 Registro Paradas'!M311,1),0)),"")</f>
        <v/>
      </c>
      <c r="N311" s="45" t="str">
        <f>IFERROR(IF(D311="","",IF('📋 Registro Paradas'!N311="Sí",I311*('⚙️ Parámetros'!$B$41-1),0)),"")</f>
        <v/>
      </c>
      <c r="O311" s="49" t="str">
        <f>IFERROR(IF(D311="","",SUM(G311:H311,I311,K311,L311:N311)*'⚙️ Parámetros'!$B$44),"")</f>
        <v/>
      </c>
    </row>
    <row r="312" spans="1:15" x14ac:dyDescent="0.25">
      <c r="A312" s="40" t="str">
        <f>IFERROR('📋 Registro Paradas'!A312,"")</f>
        <v/>
      </c>
      <c r="B312" s="41">
        <f>IFERROR('📋 Registro Paradas'!B312,"")</f>
        <v>0</v>
      </c>
      <c r="C312" s="42">
        <f>IFERROR('📋 Registro Paradas'!C312,"")</f>
        <v>0</v>
      </c>
      <c r="D312" s="43" t="str">
        <f>IFERROR('📋 Registro Paradas'!I312,"")</f>
        <v/>
      </c>
      <c r="E312" s="42">
        <f>IFERROR('📋 Registro Paradas'!E312,"")</f>
        <v>0</v>
      </c>
      <c r="F312" s="44" t="str">
        <f>IFERROR(IF(D312="","",D312*IFERROR(INDEX('⚙️ Parámetros'!$B$23:$B$28,MATCH(C312,'⚙️ Parámetros'!$A$23:$A$28,0)),0)),"")</f>
        <v/>
      </c>
      <c r="G312" s="45" t="str">
        <f>IFERROR(IF(F312="","",F312*IFERROR(INDEX('⚙️ Parámetros'!$E$23:$E$28,MATCH(C312,'⚙️ Parámetros'!$A$23:$A$28,0)),0)),"")</f>
        <v/>
      </c>
      <c r="H312" s="46" t="str">
        <f>IFERROR(IF(D312="","",IFERROR('📋 Registro Paradas'!M312,0)*'⚙️ Parámetros'!$B$32*D312),"")</f>
        <v/>
      </c>
      <c r="I312" s="46" t="str">
        <f>IFERROR(IF(D312="","",MIN(D312,4)*'⚙️ Parámetros'!$B$34+IF('📋 Registro Paradas'!N312="Sí",MIN(D312,8)*'⚙️ Parámetros'!$B$36,0)),"")</f>
        <v/>
      </c>
      <c r="J312" s="47" t="str">
        <f>IFERROR(IF(D312="","",D312*50*('⚙️ Parámetros'!$B$40-1)),"")</f>
        <v/>
      </c>
      <c r="K312" s="48" t="str">
        <f t="shared" si="4"/>
        <v/>
      </c>
      <c r="L312" s="46" t="str">
        <f>IFERROR(IF(D312="","",IF('📋 Registro Paradas'!O312="Sí",F312*'⚙️ Parámetros'!$B$43*IFERROR(INDEX('⚙️ Parámetros'!$E$23:$E$28,MATCH(C312,'⚙️ Parámetros'!$A$23:$A$28,0)),0),0)),"")</f>
        <v/>
      </c>
      <c r="M312" s="46" t="str">
        <f>IFERROR(IF(D312="","",IF(OR('📋 Registro Paradas'!P312="Sí",'📋 Registro Paradas'!P312="Sí — solo reproceso"),1*'⚙️ Parámetros'!$B$32*IFERROR('📋 Registro Paradas'!M312,1),0)),"")</f>
        <v/>
      </c>
      <c r="N312" s="45" t="str">
        <f>IFERROR(IF(D312="","",IF('📋 Registro Paradas'!N312="Sí",I312*('⚙️ Parámetros'!$B$41-1),0)),"")</f>
        <v/>
      </c>
      <c r="O312" s="49" t="str">
        <f>IFERROR(IF(D312="","",SUM(G312:H312,I312,K312,L312:N312)*'⚙️ Parámetros'!$B$44),"")</f>
        <v/>
      </c>
    </row>
    <row r="313" spans="1:15" x14ac:dyDescent="0.25">
      <c r="A313" s="40" t="str">
        <f>IFERROR('📋 Registro Paradas'!A313,"")</f>
        <v/>
      </c>
      <c r="B313" s="41">
        <f>IFERROR('📋 Registro Paradas'!B313,"")</f>
        <v>0</v>
      </c>
      <c r="C313" s="42">
        <f>IFERROR('📋 Registro Paradas'!C313,"")</f>
        <v>0</v>
      </c>
      <c r="D313" s="43" t="str">
        <f>IFERROR('📋 Registro Paradas'!I313,"")</f>
        <v/>
      </c>
      <c r="E313" s="42">
        <f>IFERROR('📋 Registro Paradas'!E313,"")</f>
        <v>0</v>
      </c>
      <c r="F313" s="44" t="str">
        <f>IFERROR(IF(D313="","",D313*IFERROR(INDEX('⚙️ Parámetros'!$B$23:$B$28,MATCH(C313,'⚙️ Parámetros'!$A$23:$A$28,0)),0)),"")</f>
        <v/>
      </c>
      <c r="G313" s="45" t="str">
        <f>IFERROR(IF(F313="","",F313*IFERROR(INDEX('⚙️ Parámetros'!$E$23:$E$28,MATCH(C313,'⚙️ Parámetros'!$A$23:$A$28,0)),0)),"")</f>
        <v/>
      </c>
      <c r="H313" s="46" t="str">
        <f>IFERROR(IF(D313="","",IFERROR('📋 Registro Paradas'!M313,0)*'⚙️ Parámetros'!$B$32*D313),"")</f>
        <v/>
      </c>
      <c r="I313" s="46" t="str">
        <f>IFERROR(IF(D313="","",MIN(D313,4)*'⚙️ Parámetros'!$B$34+IF('📋 Registro Paradas'!N313="Sí",MIN(D313,8)*'⚙️ Parámetros'!$B$36,0)),"")</f>
        <v/>
      </c>
      <c r="J313" s="47" t="str">
        <f>IFERROR(IF(D313="","",D313*50*('⚙️ Parámetros'!$B$40-1)),"")</f>
        <v/>
      </c>
      <c r="K313" s="48" t="str">
        <f t="shared" si="4"/>
        <v/>
      </c>
      <c r="L313" s="46" t="str">
        <f>IFERROR(IF(D313="","",IF('📋 Registro Paradas'!O313="Sí",F313*'⚙️ Parámetros'!$B$43*IFERROR(INDEX('⚙️ Parámetros'!$E$23:$E$28,MATCH(C313,'⚙️ Parámetros'!$A$23:$A$28,0)),0),0)),"")</f>
        <v/>
      </c>
      <c r="M313" s="46" t="str">
        <f>IFERROR(IF(D313="","",IF(OR('📋 Registro Paradas'!P313="Sí",'📋 Registro Paradas'!P313="Sí — solo reproceso"),1*'⚙️ Parámetros'!$B$32*IFERROR('📋 Registro Paradas'!M313,1),0)),"")</f>
        <v/>
      </c>
      <c r="N313" s="45" t="str">
        <f>IFERROR(IF(D313="","",IF('📋 Registro Paradas'!N313="Sí",I313*('⚙️ Parámetros'!$B$41-1),0)),"")</f>
        <v/>
      </c>
      <c r="O313" s="49" t="str">
        <f>IFERROR(IF(D313="","",SUM(G313:H313,I313,K313,L313:N313)*'⚙️ Parámetros'!$B$44),"")</f>
        <v/>
      </c>
    </row>
    <row r="314" spans="1:15" x14ac:dyDescent="0.25">
      <c r="A314" s="40" t="str">
        <f>IFERROR('📋 Registro Paradas'!A314,"")</f>
        <v/>
      </c>
      <c r="B314" s="41">
        <f>IFERROR('📋 Registro Paradas'!B314,"")</f>
        <v>0</v>
      </c>
      <c r="C314" s="42">
        <f>IFERROR('📋 Registro Paradas'!C314,"")</f>
        <v>0</v>
      </c>
      <c r="D314" s="43" t="str">
        <f>IFERROR('📋 Registro Paradas'!I314,"")</f>
        <v/>
      </c>
      <c r="E314" s="42">
        <f>IFERROR('📋 Registro Paradas'!E314,"")</f>
        <v>0</v>
      </c>
      <c r="F314" s="44" t="str">
        <f>IFERROR(IF(D314="","",D314*IFERROR(INDEX('⚙️ Parámetros'!$B$23:$B$28,MATCH(C314,'⚙️ Parámetros'!$A$23:$A$28,0)),0)),"")</f>
        <v/>
      </c>
      <c r="G314" s="45" t="str">
        <f>IFERROR(IF(F314="","",F314*IFERROR(INDEX('⚙️ Parámetros'!$E$23:$E$28,MATCH(C314,'⚙️ Parámetros'!$A$23:$A$28,0)),0)),"")</f>
        <v/>
      </c>
      <c r="H314" s="46" t="str">
        <f>IFERROR(IF(D314="","",IFERROR('📋 Registro Paradas'!M314,0)*'⚙️ Parámetros'!$B$32*D314),"")</f>
        <v/>
      </c>
      <c r="I314" s="46" t="str">
        <f>IFERROR(IF(D314="","",MIN(D314,4)*'⚙️ Parámetros'!$B$34+IF('📋 Registro Paradas'!N314="Sí",MIN(D314,8)*'⚙️ Parámetros'!$B$36,0)),"")</f>
        <v/>
      </c>
      <c r="J314" s="47" t="str">
        <f>IFERROR(IF(D314="","",D314*50*('⚙️ Parámetros'!$B$40-1)),"")</f>
        <v/>
      </c>
      <c r="K314" s="48" t="str">
        <f t="shared" si="4"/>
        <v/>
      </c>
      <c r="L314" s="46" t="str">
        <f>IFERROR(IF(D314="","",IF('📋 Registro Paradas'!O314="Sí",F314*'⚙️ Parámetros'!$B$43*IFERROR(INDEX('⚙️ Parámetros'!$E$23:$E$28,MATCH(C314,'⚙️ Parámetros'!$A$23:$A$28,0)),0),0)),"")</f>
        <v/>
      </c>
      <c r="M314" s="46" t="str">
        <f>IFERROR(IF(D314="","",IF(OR('📋 Registro Paradas'!P314="Sí",'📋 Registro Paradas'!P314="Sí — solo reproceso"),1*'⚙️ Parámetros'!$B$32*IFERROR('📋 Registro Paradas'!M314,1),0)),"")</f>
        <v/>
      </c>
      <c r="N314" s="45" t="str">
        <f>IFERROR(IF(D314="","",IF('📋 Registro Paradas'!N314="Sí",I314*('⚙️ Parámetros'!$B$41-1),0)),"")</f>
        <v/>
      </c>
      <c r="O314" s="49" t="str">
        <f>IFERROR(IF(D314="","",SUM(G314:H314,I314,K314,L314:N314)*'⚙️ Parámetros'!$B$44),"")</f>
        <v/>
      </c>
    </row>
    <row r="315" spans="1:15" x14ac:dyDescent="0.25">
      <c r="A315" s="40" t="str">
        <f>IFERROR('📋 Registro Paradas'!A315,"")</f>
        <v/>
      </c>
      <c r="B315" s="41">
        <f>IFERROR('📋 Registro Paradas'!B315,"")</f>
        <v>0</v>
      </c>
      <c r="C315" s="42">
        <f>IFERROR('📋 Registro Paradas'!C315,"")</f>
        <v>0</v>
      </c>
      <c r="D315" s="43" t="str">
        <f>IFERROR('📋 Registro Paradas'!I315,"")</f>
        <v/>
      </c>
      <c r="E315" s="42">
        <f>IFERROR('📋 Registro Paradas'!E315,"")</f>
        <v>0</v>
      </c>
      <c r="F315" s="44" t="str">
        <f>IFERROR(IF(D315="","",D315*IFERROR(INDEX('⚙️ Parámetros'!$B$23:$B$28,MATCH(C315,'⚙️ Parámetros'!$A$23:$A$28,0)),0)),"")</f>
        <v/>
      </c>
      <c r="G315" s="45" t="str">
        <f>IFERROR(IF(F315="","",F315*IFERROR(INDEX('⚙️ Parámetros'!$E$23:$E$28,MATCH(C315,'⚙️ Parámetros'!$A$23:$A$28,0)),0)),"")</f>
        <v/>
      </c>
      <c r="H315" s="46" t="str">
        <f>IFERROR(IF(D315="","",IFERROR('📋 Registro Paradas'!M315,0)*'⚙️ Parámetros'!$B$32*D315),"")</f>
        <v/>
      </c>
      <c r="I315" s="46" t="str">
        <f>IFERROR(IF(D315="","",MIN(D315,4)*'⚙️ Parámetros'!$B$34+IF('📋 Registro Paradas'!N315="Sí",MIN(D315,8)*'⚙️ Parámetros'!$B$36,0)),"")</f>
        <v/>
      </c>
      <c r="J315" s="47" t="str">
        <f>IFERROR(IF(D315="","",D315*50*('⚙️ Parámetros'!$B$40-1)),"")</f>
        <v/>
      </c>
      <c r="K315" s="48" t="str">
        <f t="shared" si="4"/>
        <v/>
      </c>
      <c r="L315" s="46" t="str">
        <f>IFERROR(IF(D315="","",IF('📋 Registro Paradas'!O315="Sí",F315*'⚙️ Parámetros'!$B$43*IFERROR(INDEX('⚙️ Parámetros'!$E$23:$E$28,MATCH(C315,'⚙️ Parámetros'!$A$23:$A$28,0)),0),0)),"")</f>
        <v/>
      </c>
      <c r="M315" s="46" t="str">
        <f>IFERROR(IF(D315="","",IF(OR('📋 Registro Paradas'!P315="Sí",'📋 Registro Paradas'!P315="Sí — solo reproceso"),1*'⚙️ Parámetros'!$B$32*IFERROR('📋 Registro Paradas'!M315,1),0)),"")</f>
        <v/>
      </c>
      <c r="N315" s="45" t="str">
        <f>IFERROR(IF(D315="","",IF('📋 Registro Paradas'!N315="Sí",I315*('⚙️ Parámetros'!$B$41-1),0)),"")</f>
        <v/>
      </c>
      <c r="O315" s="49" t="str">
        <f>IFERROR(IF(D315="","",SUM(G315:H315,I315,K315,L315:N315)*'⚙️ Parámetros'!$B$44),"")</f>
        <v/>
      </c>
    </row>
    <row r="316" spans="1:15" x14ac:dyDescent="0.25">
      <c r="A316" s="40" t="str">
        <f>IFERROR('📋 Registro Paradas'!A316,"")</f>
        <v/>
      </c>
      <c r="B316" s="41">
        <f>IFERROR('📋 Registro Paradas'!B316,"")</f>
        <v>0</v>
      </c>
      <c r="C316" s="42">
        <f>IFERROR('📋 Registro Paradas'!C316,"")</f>
        <v>0</v>
      </c>
      <c r="D316" s="43" t="str">
        <f>IFERROR('📋 Registro Paradas'!I316,"")</f>
        <v/>
      </c>
      <c r="E316" s="42">
        <f>IFERROR('📋 Registro Paradas'!E316,"")</f>
        <v>0</v>
      </c>
      <c r="F316" s="44" t="str">
        <f>IFERROR(IF(D316="","",D316*IFERROR(INDEX('⚙️ Parámetros'!$B$23:$B$28,MATCH(C316,'⚙️ Parámetros'!$A$23:$A$28,0)),0)),"")</f>
        <v/>
      </c>
      <c r="G316" s="45" t="str">
        <f>IFERROR(IF(F316="","",F316*IFERROR(INDEX('⚙️ Parámetros'!$E$23:$E$28,MATCH(C316,'⚙️ Parámetros'!$A$23:$A$28,0)),0)),"")</f>
        <v/>
      </c>
      <c r="H316" s="46" t="str">
        <f>IFERROR(IF(D316="","",IFERROR('📋 Registro Paradas'!M316,0)*'⚙️ Parámetros'!$B$32*D316),"")</f>
        <v/>
      </c>
      <c r="I316" s="46" t="str">
        <f>IFERROR(IF(D316="","",MIN(D316,4)*'⚙️ Parámetros'!$B$34+IF('📋 Registro Paradas'!N316="Sí",MIN(D316,8)*'⚙️ Parámetros'!$B$36,0)),"")</f>
        <v/>
      </c>
      <c r="J316" s="47" t="str">
        <f>IFERROR(IF(D316="","",D316*50*('⚙️ Parámetros'!$B$40-1)),"")</f>
        <v/>
      </c>
      <c r="K316" s="48" t="str">
        <f t="shared" si="4"/>
        <v/>
      </c>
      <c r="L316" s="46" t="str">
        <f>IFERROR(IF(D316="","",IF('📋 Registro Paradas'!O316="Sí",F316*'⚙️ Parámetros'!$B$43*IFERROR(INDEX('⚙️ Parámetros'!$E$23:$E$28,MATCH(C316,'⚙️ Parámetros'!$A$23:$A$28,0)),0),0)),"")</f>
        <v/>
      </c>
      <c r="M316" s="46" t="str">
        <f>IFERROR(IF(D316="","",IF(OR('📋 Registro Paradas'!P316="Sí",'📋 Registro Paradas'!P316="Sí — solo reproceso"),1*'⚙️ Parámetros'!$B$32*IFERROR('📋 Registro Paradas'!M316,1),0)),"")</f>
        <v/>
      </c>
      <c r="N316" s="45" t="str">
        <f>IFERROR(IF(D316="","",IF('📋 Registro Paradas'!N316="Sí",I316*('⚙️ Parámetros'!$B$41-1),0)),"")</f>
        <v/>
      </c>
      <c r="O316" s="49" t="str">
        <f>IFERROR(IF(D316="","",SUM(G316:H316,I316,K316,L316:N316)*'⚙️ Parámetros'!$B$44),"")</f>
        <v/>
      </c>
    </row>
    <row r="317" spans="1:15" x14ac:dyDescent="0.25">
      <c r="A317" s="40" t="str">
        <f>IFERROR('📋 Registro Paradas'!A317,"")</f>
        <v/>
      </c>
      <c r="B317" s="41">
        <f>IFERROR('📋 Registro Paradas'!B317,"")</f>
        <v>0</v>
      </c>
      <c r="C317" s="42">
        <f>IFERROR('📋 Registro Paradas'!C317,"")</f>
        <v>0</v>
      </c>
      <c r="D317" s="43" t="str">
        <f>IFERROR('📋 Registro Paradas'!I317,"")</f>
        <v/>
      </c>
      <c r="E317" s="42">
        <f>IFERROR('📋 Registro Paradas'!E317,"")</f>
        <v>0</v>
      </c>
      <c r="F317" s="44" t="str">
        <f>IFERROR(IF(D317="","",D317*IFERROR(INDEX('⚙️ Parámetros'!$B$23:$B$28,MATCH(C317,'⚙️ Parámetros'!$A$23:$A$28,0)),0)),"")</f>
        <v/>
      </c>
      <c r="G317" s="45" t="str">
        <f>IFERROR(IF(F317="","",F317*IFERROR(INDEX('⚙️ Parámetros'!$E$23:$E$28,MATCH(C317,'⚙️ Parámetros'!$A$23:$A$28,0)),0)),"")</f>
        <v/>
      </c>
      <c r="H317" s="46" t="str">
        <f>IFERROR(IF(D317="","",IFERROR('📋 Registro Paradas'!M317,0)*'⚙️ Parámetros'!$B$32*D317),"")</f>
        <v/>
      </c>
      <c r="I317" s="46" t="str">
        <f>IFERROR(IF(D317="","",MIN(D317,4)*'⚙️ Parámetros'!$B$34+IF('📋 Registro Paradas'!N317="Sí",MIN(D317,8)*'⚙️ Parámetros'!$B$36,0)),"")</f>
        <v/>
      </c>
      <c r="J317" s="47" t="str">
        <f>IFERROR(IF(D317="","",D317*50*('⚙️ Parámetros'!$B$40-1)),"")</f>
        <v/>
      </c>
      <c r="K317" s="48" t="str">
        <f t="shared" si="4"/>
        <v/>
      </c>
      <c r="L317" s="46" t="str">
        <f>IFERROR(IF(D317="","",IF('📋 Registro Paradas'!O317="Sí",F317*'⚙️ Parámetros'!$B$43*IFERROR(INDEX('⚙️ Parámetros'!$E$23:$E$28,MATCH(C317,'⚙️ Parámetros'!$A$23:$A$28,0)),0),0)),"")</f>
        <v/>
      </c>
      <c r="M317" s="46" t="str">
        <f>IFERROR(IF(D317="","",IF(OR('📋 Registro Paradas'!P317="Sí",'📋 Registro Paradas'!P317="Sí — solo reproceso"),1*'⚙️ Parámetros'!$B$32*IFERROR('📋 Registro Paradas'!M317,1),0)),"")</f>
        <v/>
      </c>
      <c r="N317" s="45" t="str">
        <f>IFERROR(IF(D317="","",IF('📋 Registro Paradas'!N317="Sí",I317*('⚙️ Parámetros'!$B$41-1),0)),"")</f>
        <v/>
      </c>
      <c r="O317" s="49" t="str">
        <f>IFERROR(IF(D317="","",SUM(G317:H317,I317,K317,L317:N317)*'⚙️ Parámetros'!$B$44),"")</f>
        <v/>
      </c>
    </row>
    <row r="318" spans="1:15" x14ac:dyDescent="0.25">
      <c r="A318" s="40" t="str">
        <f>IFERROR('📋 Registro Paradas'!A318,"")</f>
        <v/>
      </c>
      <c r="B318" s="41">
        <f>IFERROR('📋 Registro Paradas'!B318,"")</f>
        <v>0</v>
      </c>
      <c r="C318" s="42">
        <f>IFERROR('📋 Registro Paradas'!C318,"")</f>
        <v>0</v>
      </c>
      <c r="D318" s="43" t="str">
        <f>IFERROR('📋 Registro Paradas'!I318,"")</f>
        <v/>
      </c>
      <c r="E318" s="42">
        <f>IFERROR('📋 Registro Paradas'!E318,"")</f>
        <v>0</v>
      </c>
      <c r="F318" s="44" t="str">
        <f>IFERROR(IF(D318="","",D318*IFERROR(INDEX('⚙️ Parámetros'!$B$23:$B$28,MATCH(C318,'⚙️ Parámetros'!$A$23:$A$28,0)),0)),"")</f>
        <v/>
      </c>
      <c r="G318" s="45" t="str">
        <f>IFERROR(IF(F318="","",F318*IFERROR(INDEX('⚙️ Parámetros'!$E$23:$E$28,MATCH(C318,'⚙️ Parámetros'!$A$23:$A$28,0)),0)),"")</f>
        <v/>
      </c>
      <c r="H318" s="46" t="str">
        <f>IFERROR(IF(D318="","",IFERROR('📋 Registro Paradas'!M318,0)*'⚙️ Parámetros'!$B$32*D318),"")</f>
        <v/>
      </c>
      <c r="I318" s="46" t="str">
        <f>IFERROR(IF(D318="","",MIN(D318,4)*'⚙️ Parámetros'!$B$34+IF('📋 Registro Paradas'!N318="Sí",MIN(D318,8)*'⚙️ Parámetros'!$B$36,0)),"")</f>
        <v/>
      </c>
      <c r="J318" s="47" t="str">
        <f>IFERROR(IF(D318="","",D318*50*('⚙️ Parámetros'!$B$40-1)),"")</f>
        <v/>
      </c>
      <c r="K318" s="48" t="str">
        <f t="shared" si="4"/>
        <v/>
      </c>
      <c r="L318" s="46" t="str">
        <f>IFERROR(IF(D318="","",IF('📋 Registro Paradas'!O318="Sí",F318*'⚙️ Parámetros'!$B$43*IFERROR(INDEX('⚙️ Parámetros'!$E$23:$E$28,MATCH(C318,'⚙️ Parámetros'!$A$23:$A$28,0)),0),0)),"")</f>
        <v/>
      </c>
      <c r="M318" s="46" t="str">
        <f>IFERROR(IF(D318="","",IF(OR('📋 Registro Paradas'!P318="Sí",'📋 Registro Paradas'!P318="Sí — solo reproceso"),1*'⚙️ Parámetros'!$B$32*IFERROR('📋 Registro Paradas'!M318,1),0)),"")</f>
        <v/>
      </c>
      <c r="N318" s="45" t="str">
        <f>IFERROR(IF(D318="","",IF('📋 Registro Paradas'!N318="Sí",I318*('⚙️ Parámetros'!$B$41-1),0)),"")</f>
        <v/>
      </c>
      <c r="O318" s="49" t="str">
        <f>IFERROR(IF(D318="","",SUM(G318:H318,I318,K318,L318:N318)*'⚙️ Parámetros'!$B$44),"")</f>
        <v/>
      </c>
    </row>
    <row r="319" spans="1:15" x14ac:dyDescent="0.25">
      <c r="A319" s="40" t="str">
        <f>IFERROR('📋 Registro Paradas'!A319,"")</f>
        <v/>
      </c>
      <c r="B319" s="41">
        <f>IFERROR('📋 Registro Paradas'!B319,"")</f>
        <v>0</v>
      </c>
      <c r="C319" s="42">
        <f>IFERROR('📋 Registro Paradas'!C319,"")</f>
        <v>0</v>
      </c>
      <c r="D319" s="43" t="str">
        <f>IFERROR('📋 Registro Paradas'!I319,"")</f>
        <v/>
      </c>
      <c r="E319" s="42">
        <f>IFERROR('📋 Registro Paradas'!E319,"")</f>
        <v>0</v>
      </c>
      <c r="F319" s="44" t="str">
        <f>IFERROR(IF(D319="","",D319*IFERROR(INDEX('⚙️ Parámetros'!$B$23:$B$28,MATCH(C319,'⚙️ Parámetros'!$A$23:$A$28,0)),0)),"")</f>
        <v/>
      </c>
      <c r="G319" s="45" t="str">
        <f>IFERROR(IF(F319="","",F319*IFERROR(INDEX('⚙️ Parámetros'!$E$23:$E$28,MATCH(C319,'⚙️ Parámetros'!$A$23:$A$28,0)),0)),"")</f>
        <v/>
      </c>
      <c r="H319" s="46" t="str">
        <f>IFERROR(IF(D319="","",IFERROR('📋 Registro Paradas'!M319,0)*'⚙️ Parámetros'!$B$32*D319),"")</f>
        <v/>
      </c>
      <c r="I319" s="46" t="str">
        <f>IFERROR(IF(D319="","",MIN(D319,4)*'⚙️ Parámetros'!$B$34+IF('📋 Registro Paradas'!N319="Sí",MIN(D319,8)*'⚙️ Parámetros'!$B$36,0)),"")</f>
        <v/>
      </c>
      <c r="J319" s="47" t="str">
        <f>IFERROR(IF(D319="","",D319*50*('⚙️ Parámetros'!$B$40-1)),"")</f>
        <v/>
      </c>
      <c r="K319" s="48" t="str">
        <f t="shared" si="4"/>
        <v/>
      </c>
      <c r="L319" s="46" t="str">
        <f>IFERROR(IF(D319="","",IF('📋 Registro Paradas'!O319="Sí",F319*'⚙️ Parámetros'!$B$43*IFERROR(INDEX('⚙️ Parámetros'!$E$23:$E$28,MATCH(C319,'⚙️ Parámetros'!$A$23:$A$28,0)),0),0)),"")</f>
        <v/>
      </c>
      <c r="M319" s="46" t="str">
        <f>IFERROR(IF(D319="","",IF(OR('📋 Registro Paradas'!P319="Sí",'📋 Registro Paradas'!P319="Sí — solo reproceso"),1*'⚙️ Parámetros'!$B$32*IFERROR('📋 Registro Paradas'!M319,1),0)),"")</f>
        <v/>
      </c>
      <c r="N319" s="45" t="str">
        <f>IFERROR(IF(D319="","",IF('📋 Registro Paradas'!N319="Sí",I319*('⚙️ Parámetros'!$B$41-1),0)),"")</f>
        <v/>
      </c>
      <c r="O319" s="49" t="str">
        <f>IFERROR(IF(D319="","",SUM(G319:H319,I319,K319,L319:N319)*'⚙️ Parámetros'!$B$44),"")</f>
        <v/>
      </c>
    </row>
    <row r="320" spans="1:15" x14ac:dyDescent="0.25">
      <c r="A320" s="40" t="str">
        <f>IFERROR('📋 Registro Paradas'!A320,"")</f>
        <v/>
      </c>
      <c r="B320" s="41">
        <f>IFERROR('📋 Registro Paradas'!B320,"")</f>
        <v>0</v>
      </c>
      <c r="C320" s="42">
        <f>IFERROR('📋 Registro Paradas'!C320,"")</f>
        <v>0</v>
      </c>
      <c r="D320" s="43" t="str">
        <f>IFERROR('📋 Registro Paradas'!I320,"")</f>
        <v/>
      </c>
      <c r="E320" s="42">
        <f>IFERROR('📋 Registro Paradas'!E320,"")</f>
        <v>0</v>
      </c>
      <c r="F320" s="44" t="str">
        <f>IFERROR(IF(D320="","",D320*IFERROR(INDEX('⚙️ Parámetros'!$B$23:$B$28,MATCH(C320,'⚙️ Parámetros'!$A$23:$A$28,0)),0)),"")</f>
        <v/>
      </c>
      <c r="G320" s="45" t="str">
        <f>IFERROR(IF(F320="","",F320*IFERROR(INDEX('⚙️ Parámetros'!$E$23:$E$28,MATCH(C320,'⚙️ Parámetros'!$A$23:$A$28,0)),0)),"")</f>
        <v/>
      </c>
      <c r="H320" s="46" t="str">
        <f>IFERROR(IF(D320="","",IFERROR('📋 Registro Paradas'!M320,0)*'⚙️ Parámetros'!$B$32*D320),"")</f>
        <v/>
      </c>
      <c r="I320" s="46" t="str">
        <f>IFERROR(IF(D320="","",MIN(D320,4)*'⚙️ Parámetros'!$B$34+IF('📋 Registro Paradas'!N320="Sí",MIN(D320,8)*'⚙️ Parámetros'!$B$36,0)),"")</f>
        <v/>
      </c>
      <c r="J320" s="47" t="str">
        <f>IFERROR(IF(D320="","",D320*50*('⚙️ Parámetros'!$B$40-1)),"")</f>
        <v/>
      </c>
      <c r="K320" s="48" t="str">
        <f t="shared" si="4"/>
        <v/>
      </c>
      <c r="L320" s="46" t="str">
        <f>IFERROR(IF(D320="","",IF('📋 Registro Paradas'!O320="Sí",F320*'⚙️ Parámetros'!$B$43*IFERROR(INDEX('⚙️ Parámetros'!$E$23:$E$28,MATCH(C320,'⚙️ Parámetros'!$A$23:$A$28,0)),0),0)),"")</f>
        <v/>
      </c>
      <c r="M320" s="46" t="str">
        <f>IFERROR(IF(D320="","",IF(OR('📋 Registro Paradas'!P320="Sí",'📋 Registro Paradas'!P320="Sí — solo reproceso"),1*'⚙️ Parámetros'!$B$32*IFERROR('📋 Registro Paradas'!M320,1),0)),"")</f>
        <v/>
      </c>
      <c r="N320" s="45" t="str">
        <f>IFERROR(IF(D320="","",IF('📋 Registro Paradas'!N320="Sí",I320*('⚙️ Parámetros'!$B$41-1),0)),"")</f>
        <v/>
      </c>
      <c r="O320" s="49" t="str">
        <f>IFERROR(IF(D320="","",SUM(G320:H320,I320,K320,L320:N320)*'⚙️ Parámetros'!$B$44),"")</f>
        <v/>
      </c>
    </row>
    <row r="321" spans="1:15" x14ac:dyDescent="0.25">
      <c r="A321" s="40" t="str">
        <f>IFERROR('📋 Registro Paradas'!A321,"")</f>
        <v/>
      </c>
      <c r="B321" s="41">
        <f>IFERROR('📋 Registro Paradas'!B321,"")</f>
        <v>0</v>
      </c>
      <c r="C321" s="42">
        <f>IFERROR('📋 Registro Paradas'!C321,"")</f>
        <v>0</v>
      </c>
      <c r="D321" s="43" t="str">
        <f>IFERROR('📋 Registro Paradas'!I321,"")</f>
        <v/>
      </c>
      <c r="E321" s="42">
        <f>IFERROR('📋 Registro Paradas'!E321,"")</f>
        <v>0</v>
      </c>
      <c r="F321" s="44" t="str">
        <f>IFERROR(IF(D321="","",D321*IFERROR(INDEX('⚙️ Parámetros'!$B$23:$B$28,MATCH(C321,'⚙️ Parámetros'!$A$23:$A$28,0)),0)),"")</f>
        <v/>
      </c>
      <c r="G321" s="45" t="str">
        <f>IFERROR(IF(F321="","",F321*IFERROR(INDEX('⚙️ Parámetros'!$E$23:$E$28,MATCH(C321,'⚙️ Parámetros'!$A$23:$A$28,0)),0)),"")</f>
        <v/>
      </c>
      <c r="H321" s="46" t="str">
        <f>IFERROR(IF(D321="","",IFERROR('📋 Registro Paradas'!M321,0)*'⚙️ Parámetros'!$B$32*D321),"")</f>
        <v/>
      </c>
      <c r="I321" s="46" t="str">
        <f>IFERROR(IF(D321="","",MIN(D321,4)*'⚙️ Parámetros'!$B$34+IF('📋 Registro Paradas'!N321="Sí",MIN(D321,8)*'⚙️ Parámetros'!$B$36,0)),"")</f>
        <v/>
      </c>
      <c r="J321" s="47" t="str">
        <f>IFERROR(IF(D321="","",D321*50*('⚙️ Parámetros'!$B$40-1)),"")</f>
        <v/>
      </c>
      <c r="K321" s="48" t="str">
        <f t="shared" si="4"/>
        <v/>
      </c>
      <c r="L321" s="46" t="str">
        <f>IFERROR(IF(D321="","",IF('📋 Registro Paradas'!O321="Sí",F321*'⚙️ Parámetros'!$B$43*IFERROR(INDEX('⚙️ Parámetros'!$E$23:$E$28,MATCH(C321,'⚙️ Parámetros'!$A$23:$A$28,0)),0),0)),"")</f>
        <v/>
      </c>
      <c r="M321" s="46" t="str">
        <f>IFERROR(IF(D321="","",IF(OR('📋 Registro Paradas'!P321="Sí",'📋 Registro Paradas'!P321="Sí — solo reproceso"),1*'⚙️ Parámetros'!$B$32*IFERROR('📋 Registro Paradas'!M321,1),0)),"")</f>
        <v/>
      </c>
      <c r="N321" s="45" t="str">
        <f>IFERROR(IF(D321="","",IF('📋 Registro Paradas'!N321="Sí",I321*('⚙️ Parámetros'!$B$41-1),0)),"")</f>
        <v/>
      </c>
      <c r="O321" s="49" t="str">
        <f>IFERROR(IF(D321="","",SUM(G321:H321,I321,K321,L321:N321)*'⚙️ Parámetros'!$B$44),"")</f>
        <v/>
      </c>
    </row>
    <row r="322" spans="1:15" x14ac:dyDescent="0.25">
      <c r="A322" s="40" t="str">
        <f>IFERROR('📋 Registro Paradas'!A322,"")</f>
        <v/>
      </c>
      <c r="B322" s="41">
        <f>IFERROR('📋 Registro Paradas'!B322,"")</f>
        <v>0</v>
      </c>
      <c r="C322" s="42">
        <f>IFERROR('📋 Registro Paradas'!C322,"")</f>
        <v>0</v>
      </c>
      <c r="D322" s="43" t="str">
        <f>IFERROR('📋 Registro Paradas'!I322,"")</f>
        <v/>
      </c>
      <c r="E322" s="42">
        <f>IFERROR('📋 Registro Paradas'!E322,"")</f>
        <v>0</v>
      </c>
      <c r="F322" s="44" t="str">
        <f>IFERROR(IF(D322="","",D322*IFERROR(INDEX('⚙️ Parámetros'!$B$23:$B$28,MATCH(C322,'⚙️ Parámetros'!$A$23:$A$28,0)),0)),"")</f>
        <v/>
      </c>
      <c r="G322" s="45" t="str">
        <f>IFERROR(IF(F322="","",F322*IFERROR(INDEX('⚙️ Parámetros'!$E$23:$E$28,MATCH(C322,'⚙️ Parámetros'!$A$23:$A$28,0)),0)),"")</f>
        <v/>
      </c>
      <c r="H322" s="46" t="str">
        <f>IFERROR(IF(D322="","",IFERROR('📋 Registro Paradas'!M322,0)*'⚙️ Parámetros'!$B$32*D322),"")</f>
        <v/>
      </c>
      <c r="I322" s="46" t="str">
        <f>IFERROR(IF(D322="","",MIN(D322,4)*'⚙️ Parámetros'!$B$34+IF('📋 Registro Paradas'!N322="Sí",MIN(D322,8)*'⚙️ Parámetros'!$B$36,0)),"")</f>
        <v/>
      </c>
      <c r="J322" s="47" t="str">
        <f>IFERROR(IF(D322="","",D322*50*('⚙️ Parámetros'!$B$40-1)),"")</f>
        <v/>
      </c>
      <c r="K322" s="48" t="str">
        <f t="shared" si="4"/>
        <v/>
      </c>
      <c r="L322" s="46" t="str">
        <f>IFERROR(IF(D322="","",IF('📋 Registro Paradas'!O322="Sí",F322*'⚙️ Parámetros'!$B$43*IFERROR(INDEX('⚙️ Parámetros'!$E$23:$E$28,MATCH(C322,'⚙️ Parámetros'!$A$23:$A$28,0)),0),0)),"")</f>
        <v/>
      </c>
      <c r="M322" s="46" t="str">
        <f>IFERROR(IF(D322="","",IF(OR('📋 Registro Paradas'!P322="Sí",'📋 Registro Paradas'!P322="Sí — solo reproceso"),1*'⚙️ Parámetros'!$B$32*IFERROR('📋 Registro Paradas'!M322,1),0)),"")</f>
        <v/>
      </c>
      <c r="N322" s="45" t="str">
        <f>IFERROR(IF(D322="","",IF('📋 Registro Paradas'!N322="Sí",I322*('⚙️ Parámetros'!$B$41-1),0)),"")</f>
        <v/>
      </c>
      <c r="O322" s="49" t="str">
        <f>IFERROR(IF(D322="","",SUM(G322:H322,I322,K322,L322:N322)*'⚙️ Parámetros'!$B$44),"")</f>
        <v/>
      </c>
    </row>
    <row r="323" spans="1:15" x14ac:dyDescent="0.25">
      <c r="A323" s="40" t="str">
        <f>IFERROR('📋 Registro Paradas'!A323,"")</f>
        <v/>
      </c>
      <c r="B323" s="41">
        <f>IFERROR('📋 Registro Paradas'!B323,"")</f>
        <v>0</v>
      </c>
      <c r="C323" s="42">
        <f>IFERROR('📋 Registro Paradas'!C323,"")</f>
        <v>0</v>
      </c>
      <c r="D323" s="43" t="str">
        <f>IFERROR('📋 Registro Paradas'!I323,"")</f>
        <v/>
      </c>
      <c r="E323" s="42">
        <f>IFERROR('📋 Registro Paradas'!E323,"")</f>
        <v>0</v>
      </c>
      <c r="F323" s="44" t="str">
        <f>IFERROR(IF(D323="","",D323*IFERROR(INDEX('⚙️ Parámetros'!$B$23:$B$28,MATCH(C323,'⚙️ Parámetros'!$A$23:$A$28,0)),0)),"")</f>
        <v/>
      </c>
      <c r="G323" s="45" t="str">
        <f>IFERROR(IF(F323="","",F323*IFERROR(INDEX('⚙️ Parámetros'!$E$23:$E$28,MATCH(C323,'⚙️ Parámetros'!$A$23:$A$28,0)),0)),"")</f>
        <v/>
      </c>
      <c r="H323" s="46" t="str">
        <f>IFERROR(IF(D323="","",IFERROR('📋 Registro Paradas'!M323,0)*'⚙️ Parámetros'!$B$32*D323),"")</f>
        <v/>
      </c>
      <c r="I323" s="46" t="str">
        <f>IFERROR(IF(D323="","",MIN(D323,4)*'⚙️ Parámetros'!$B$34+IF('📋 Registro Paradas'!N323="Sí",MIN(D323,8)*'⚙️ Parámetros'!$B$36,0)),"")</f>
        <v/>
      </c>
      <c r="J323" s="47" t="str">
        <f>IFERROR(IF(D323="","",D323*50*('⚙️ Parámetros'!$B$40-1)),"")</f>
        <v/>
      </c>
      <c r="K323" s="48" t="str">
        <f t="shared" si="4"/>
        <v/>
      </c>
      <c r="L323" s="46" t="str">
        <f>IFERROR(IF(D323="","",IF('📋 Registro Paradas'!O323="Sí",F323*'⚙️ Parámetros'!$B$43*IFERROR(INDEX('⚙️ Parámetros'!$E$23:$E$28,MATCH(C323,'⚙️ Parámetros'!$A$23:$A$28,0)),0),0)),"")</f>
        <v/>
      </c>
      <c r="M323" s="46" t="str">
        <f>IFERROR(IF(D323="","",IF(OR('📋 Registro Paradas'!P323="Sí",'📋 Registro Paradas'!P323="Sí — solo reproceso"),1*'⚙️ Parámetros'!$B$32*IFERROR('📋 Registro Paradas'!M323,1),0)),"")</f>
        <v/>
      </c>
      <c r="N323" s="45" t="str">
        <f>IFERROR(IF(D323="","",IF('📋 Registro Paradas'!N323="Sí",I323*('⚙️ Parámetros'!$B$41-1),0)),"")</f>
        <v/>
      </c>
      <c r="O323" s="49" t="str">
        <f>IFERROR(IF(D323="","",SUM(G323:H323,I323,K323,L323:N323)*'⚙️ Parámetros'!$B$44),"")</f>
        <v/>
      </c>
    </row>
    <row r="324" spans="1:15" x14ac:dyDescent="0.25">
      <c r="A324" s="40" t="str">
        <f>IFERROR('📋 Registro Paradas'!A324,"")</f>
        <v/>
      </c>
      <c r="B324" s="41">
        <f>IFERROR('📋 Registro Paradas'!B324,"")</f>
        <v>0</v>
      </c>
      <c r="C324" s="42">
        <f>IFERROR('📋 Registro Paradas'!C324,"")</f>
        <v>0</v>
      </c>
      <c r="D324" s="43" t="str">
        <f>IFERROR('📋 Registro Paradas'!I324,"")</f>
        <v/>
      </c>
      <c r="E324" s="42">
        <f>IFERROR('📋 Registro Paradas'!E324,"")</f>
        <v>0</v>
      </c>
      <c r="F324" s="44" t="str">
        <f>IFERROR(IF(D324="","",D324*IFERROR(INDEX('⚙️ Parámetros'!$B$23:$B$28,MATCH(C324,'⚙️ Parámetros'!$A$23:$A$28,0)),0)),"")</f>
        <v/>
      </c>
      <c r="G324" s="45" t="str">
        <f>IFERROR(IF(F324="","",F324*IFERROR(INDEX('⚙️ Parámetros'!$E$23:$E$28,MATCH(C324,'⚙️ Parámetros'!$A$23:$A$28,0)),0)),"")</f>
        <v/>
      </c>
      <c r="H324" s="46" t="str">
        <f>IFERROR(IF(D324="","",IFERROR('📋 Registro Paradas'!M324,0)*'⚙️ Parámetros'!$B$32*D324),"")</f>
        <v/>
      </c>
      <c r="I324" s="46" t="str">
        <f>IFERROR(IF(D324="","",MIN(D324,4)*'⚙️ Parámetros'!$B$34+IF('📋 Registro Paradas'!N324="Sí",MIN(D324,8)*'⚙️ Parámetros'!$B$36,0)),"")</f>
        <v/>
      </c>
      <c r="J324" s="47" t="str">
        <f>IFERROR(IF(D324="","",D324*50*('⚙️ Parámetros'!$B$40-1)),"")</f>
        <v/>
      </c>
      <c r="K324" s="48" t="str">
        <f t="shared" si="4"/>
        <v/>
      </c>
      <c r="L324" s="46" t="str">
        <f>IFERROR(IF(D324="","",IF('📋 Registro Paradas'!O324="Sí",F324*'⚙️ Parámetros'!$B$43*IFERROR(INDEX('⚙️ Parámetros'!$E$23:$E$28,MATCH(C324,'⚙️ Parámetros'!$A$23:$A$28,0)),0),0)),"")</f>
        <v/>
      </c>
      <c r="M324" s="46" t="str">
        <f>IFERROR(IF(D324="","",IF(OR('📋 Registro Paradas'!P324="Sí",'📋 Registro Paradas'!P324="Sí — solo reproceso"),1*'⚙️ Parámetros'!$B$32*IFERROR('📋 Registro Paradas'!M324,1),0)),"")</f>
        <v/>
      </c>
      <c r="N324" s="45" t="str">
        <f>IFERROR(IF(D324="","",IF('📋 Registro Paradas'!N324="Sí",I324*('⚙️ Parámetros'!$B$41-1),0)),"")</f>
        <v/>
      </c>
      <c r="O324" s="49" t="str">
        <f>IFERROR(IF(D324="","",SUM(G324:H324,I324,K324,L324:N324)*'⚙️ Parámetros'!$B$44),"")</f>
        <v/>
      </c>
    </row>
    <row r="325" spans="1:15" x14ac:dyDescent="0.25">
      <c r="A325" s="40" t="str">
        <f>IFERROR('📋 Registro Paradas'!A325,"")</f>
        <v/>
      </c>
      <c r="B325" s="41">
        <f>IFERROR('📋 Registro Paradas'!B325,"")</f>
        <v>0</v>
      </c>
      <c r="C325" s="42">
        <f>IFERROR('📋 Registro Paradas'!C325,"")</f>
        <v>0</v>
      </c>
      <c r="D325" s="43" t="str">
        <f>IFERROR('📋 Registro Paradas'!I325,"")</f>
        <v/>
      </c>
      <c r="E325" s="42">
        <f>IFERROR('📋 Registro Paradas'!E325,"")</f>
        <v>0</v>
      </c>
      <c r="F325" s="44" t="str">
        <f>IFERROR(IF(D325="","",D325*IFERROR(INDEX('⚙️ Parámetros'!$B$23:$B$28,MATCH(C325,'⚙️ Parámetros'!$A$23:$A$28,0)),0)),"")</f>
        <v/>
      </c>
      <c r="G325" s="45" t="str">
        <f>IFERROR(IF(F325="","",F325*IFERROR(INDEX('⚙️ Parámetros'!$E$23:$E$28,MATCH(C325,'⚙️ Parámetros'!$A$23:$A$28,0)),0)),"")</f>
        <v/>
      </c>
      <c r="H325" s="46" t="str">
        <f>IFERROR(IF(D325="","",IFERROR('📋 Registro Paradas'!M325,0)*'⚙️ Parámetros'!$B$32*D325),"")</f>
        <v/>
      </c>
      <c r="I325" s="46" t="str">
        <f>IFERROR(IF(D325="","",MIN(D325,4)*'⚙️ Parámetros'!$B$34+IF('📋 Registro Paradas'!N325="Sí",MIN(D325,8)*'⚙️ Parámetros'!$B$36,0)),"")</f>
        <v/>
      </c>
      <c r="J325" s="47" t="str">
        <f>IFERROR(IF(D325="","",D325*50*('⚙️ Parámetros'!$B$40-1)),"")</f>
        <v/>
      </c>
      <c r="K325" s="48" t="str">
        <f t="shared" ref="K325:K388" si="5">IFERROR(IF(J325="","",J325*0.14),"")</f>
        <v/>
      </c>
      <c r="L325" s="46" t="str">
        <f>IFERROR(IF(D325="","",IF('📋 Registro Paradas'!O325="Sí",F325*'⚙️ Parámetros'!$B$43*IFERROR(INDEX('⚙️ Parámetros'!$E$23:$E$28,MATCH(C325,'⚙️ Parámetros'!$A$23:$A$28,0)),0),0)),"")</f>
        <v/>
      </c>
      <c r="M325" s="46" t="str">
        <f>IFERROR(IF(D325="","",IF(OR('📋 Registro Paradas'!P325="Sí",'📋 Registro Paradas'!P325="Sí — solo reproceso"),1*'⚙️ Parámetros'!$B$32*IFERROR('📋 Registro Paradas'!M325,1),0)),"")</f>
        <v/>
      </c>
      <c r="N325" s="45" t="str">
        <f>IFERROR(IF(D325="","",IF('📋 Registro Paradas'!N325="Sí",I325*('⚙️ Parámetros'!$B$41-1),0)),"")</f>
        <v/>
      </c>
      <c r="O325" s="49" t="str">
        <f>IFERROR(IF(D325="","",SUM(G325:H325,I325,K325,L325:N325)*'⚙️ Parámetros'!$B$44),"")</f>
        <v/>
      </c>
    </row>
    <row r="326" spans="1:15" x14ac:dyDescent="0.25">
      <c r="A326" s="40" t="str">
        <f>IFERROR('📋 Registro Paradas'!A326,"")</f>
        <v/>
      </c>
      <c r="B326" s="41">
        <f>IFERROR('📋 Registro Paradas'!B326,"")</f>
        <v>0</v>
      </c>
      <c r="C326" s="42">
        <f>IFERROR('📋 Registro Paradas'!C326,"")</f>
        <v>0</v>
      </c>
      <c r="D326" s="43" t="str">
        <f>IFERROR('📋 Registro Paradas'!I326,"")</f>
        <v/>
      </c>
      <c r="E326" s="42">
        <f>IFERROR('📋 Registro Paradas'!E326,"")</f>
        <v>0</v>
      </c>
      <c r="F326" s="44" t="str">
        <f>IFERROR(IF(D326="","",D326*IFERROR(INDEX('⚙️ Parámetros'!$B$23:$B$28,MATCH(C326,'⚙️ Parámetros'!$A$23:$A$28,0)),0)),"")</f>
        <v/>
      </c>
      <c r="G326" s="45" t="str">
        <f>IFERROR(IF(F326="","",F326*IFERROR(INDEX('⚙️ Parámetros'!$E$23:$E$28,MATCH(C326,'⚙️ Parámetros'!$A$23:$A$28,0)),0)),"")</f>
        <v/>
      </c>
      <c r="H326" s="46" t="str">
        <f>IFERROR(IF(D326="","",IFERROR('📋 Registro Paradas'!M326,0)*'⚙️ Parámetros'!$B$32*D326),"")</f>
        <v/>
      </c>
      <c r="I326" s="46" t="str">
        <f>IFERROR(IF(D326="","",MIN(D326,4)*'⚙️ Parámetros'!$B$34+IF('📋 Registro Paradas'!N326="Sí",MIN(D326,8)*'⚙️ Parámetros'!$B$36,0)),"")</f>
        <v/>
      </c>
      <c r="J326" s="47" t="str">
        <f>IFERROR(IF(D326="","",D326*50*('⚙️ Parámetros'!$B$40-1)),"")</f>
        <v/>
      </c>
      <c r="K326" s="48" t="str">
        <f t="shared" si="5"/>
        <v/>
      </c>
      <c r="L326" s="46" t="str">
        <f>IFERROR(IF(D326="","",IF('📋 Registro Paradas'!O326="Sí",F326*'⚙️ Parámetros'!$B$43*IFERROR(INDEX('⚙️ Parámetros'!$E$23:$E$28,MATCH(C326,'⚙️ Parámetros'!$A$23:$A$28,0)),0),0)),"")</f>
        <v/>
      </c>
      <c r="M326" s="46" t="str">
        <f>IFERROR(IF(D326="","",IF(OR('📋 Registro Paradas'!P326="Sí",'📋 Registro Paradas'!P326="Sí — solo reproceso"),1*'⚙️ Parámetros'!$B$32*IFERROR('📋 Registro Paradas'!M326,1),0)),"")</f>
        <v/>
      </c>
      <c r="N326" s="45" t="str">
        <f>IFERROR(IF(D326="","",IF('📋 Registro Paradas'!N326="Sí",I326*('⚙️ Parámetros'!$B$41-1),0)),"")</f>
        <v/>
      </c>
      <c r="O326" s="49" t="str">
        <f>IFERROR(IF(D326="","",SUM(G326:H326,I326,K326,L326:N326)*'⚙️ Parámetros'!$B$44),"")</f>
        <v/>
      </c>
    </row>
    <row r="327" spans="1:15" x14ac:dyDescent="0.25">
      <c r="A327" s="40" t="str">
        <f>IFERROR('📋 Registro Paradas'!A327,"")</f>
        <v/>
      </c>
      <c r="B327" s="41">
        <f>IFERROR('📋 Registro Paradas'!B327,"")</f>
        <v>0</v>
      </c>
      <c r="C327" s="42">
        <f>IFERROR('📋 Registro Paradas'!C327,"")</f>
        <v>0</v>
      </c>
      <c r="D327" s="43" t="str">
        <f>IFERROR('📋 Registro Paradas'!I327,"")</f>
        <v/>
      </c>
      <c r="E327" s="42">
        <f>IFERROR('📋 Registro Paradas'!E327,"")</f>
        <v>0</v>
      </c>
      <c r="F327" s="44" t="str">
        <f>IFERROR(IF(D327="","",D327*IFERROR(INDEX('⚙️ Parámetros'!$B$23:$B$28,MATCH(C327,'⚙️ Parámetros'!$A$23:$A$28,0)),0)),"")</f>
        <v/>
      </c>
      <c r="G327" s="45" t="str">
        <f>IFERROR(IF(F327="","",F327*IFERROR(INDEX('⚙️ Parámetros'!$E$23:$E$28,MATCH(C327,'⚙️ Parámetros'!$A$23:$A$28,0)),0)),"")</f>
        <v/>
      </c>
      <c r="H327" s="46" t="str">
        <f>IFERROR(IF(D327="","",IFERROR('📋 Registro Paradas'!M327,0)*'⚙️ Parámetros'!$B$32*D327),"")</f>
        <v/>
      </c>
      <c r="I327" s="46" t="str">
        <f>IFERROR(IF(D327="","",MIN(D327,4)*'⚙️ Parámetros'!$B$34+IF('📋 Registro Paradas'!N327="Sí",MIN(D327,8)*'⚙️ Parámetros'!$B$36,0)),"")</f>
        <v/>
      </c>
      <c r="J327" s="47" t="str">
        <f>IFERROR(IF(D327="","",D327*50*('⚙️ Parámetros'!$B$40-1)),"")</f>
        <v/>
      </c>
      <c r="K327" s="48" t="str">
        <f t="shared" si="5"/>
        <v/>
      </c>
      <c r="L327" s="46" t="str">
        <f>IFERROR(IF(D327="","",IF('📋 Registro Paradas'!O327="Sí",F327*'⚙️ Parámetros'!$B$43*IFERROR(INDEX('⚙️ Parámetros'!$E$23:$E$28,MATCH(C327,'⚙️ Parámetros'!$A$23:$A$28,0)),0),0)),"")</f>
        <v/>
      </c>
      <c r="M327" s="46" t="str">
        <f>IFERROR(IF(D327="","",IF(OR('📋 Registro Paradas'!P327="Sí",'📋 Registro Paradas'!P327="Sí — solo reproceso"),1*'⚙️ Parámetros'!$B$32*IFERROR('📋 Registro Paradas'!M327,1),0)),"")</f>
        <v/>
      </c>
      <c r="N327" s="45" t="str">
        <f>IFERROR(IF(D327="","",IF('📋 Registro Paradas'!N327="Sí",I327*('⚙️ Parámetros'!$B$41-1),0)),"")</f>
        <v/>
      </c>
      <c r="O327" s="49" t="str">
        <f>IFERROR(IF(D327="","",SUM(G327:H327,I327,K327,L327:N327)*'⚙️ Parámetros'!$B$44),"")</f>
        <v/>
      </c>
    </row>
    <row r="328" spans="1:15" x14ac:dyDescent="0.25">
      <c r="A328" s="40" t="str">
        <f>IFERROR('📋 Registro Paradas'!A328,"")</f>
        <v/>
      </c>
      <c r="B328" s="41">
        <f>IFERROR('📋 Registro Paradas'!B328,"")</f>
        <v>0</v>
      </c>
      <c r="C328" s="42">
        <f>IFERROR('📋 Registro Paradas'!C328,"")</f>
        <v>0</v>
      </c>
      <c r="D328" s="43" t="str">
        <f>IFERROR('📋 Registro Paradas'!I328,"")</f>
        <v/>
      </c>
      <c r="E328" s="42">
        <f>IFERROR('📋 Registro Paradas'!E328,"")</f>
        <v>0</v>
      </c>
      <c r="F328" s="44" t="str">
        <f>IFERROR(IF(D328="","",D328*IFERROR(INDEX('⚙️ Parámetros'!$B$23:$B$28,MATCH(C328,'⚙️ Parámetros'!$A$23:$A$28,0)),0)),"")</f>
        <v/>
      </c>
      <c r="G328" s="45" t="str">
        <f>IFERROR(IF(F328="","",F328*IFERROR(INDEX('⚙️ Parámetros'!$E$23:$E$28,MATCH(C328,'⚙️ Parámetros'!$A$23:$A$28,0)),0)),"")</f>
        <v/>
      </c>
      <c r="H328" s="46" t="str">
        <f>IFERROR(IF(D328="","",IFERROR('📋 Registro Paradas'!M328,0)*'⚙️ Parámetros'!$B$32*D328),"")</f>
        <v/>
      </c>
      <c r="I328" s="46" t="str">
        <f>IFERROR(IF(D328="","",MIN(D328,4)*'⚙️ Parámetros'!$B$34+IF('📋 Registro Paradas'!N328="Sí",MIN(D328,8)*'⚙️ Parámetros'!$B$36,0)),"")</f>
        <v/>
      </c>
      <c r="J328" s="47" t="str">
        <f>IFERROR(IF(D328="","",D328*50*('⚙️ Parámetros'!$B$40-1)),"")</f>
        <v/>
      </c>
      <c r="K328" s="48" t="str">
        <f t="shared" si="5"/>
        <v/>
      </c>
      <c r="L328" s="46" t="str">
        <f>IFERROR(IF(D328="","",IF('📋 Registro Paradas'!O328="Sí",F328*'⚙️ Parámetros'!$B$43*IFERROR(INDEX('⚙️ Parámetros'!$E$23:$E$28,MATCH(C328,'⚙️ Parámetros'!$A$23:$A$28,0)),0),0)),"")</f>
        <v/>
      </c>
      <c r="M328" s="46" t="str">
        <f>IFERROR(IF(D328="","",IF(OR('📋 Registro Paradas'!P328="Sí",'📋 Registro Paradas'!P328="Sí — solo reproceso"),1*'⚙️ Parámetros'!$B$32*IFERROR('📋 Registro Paradas'!M328,1),0)),"")</f>
        <v/>
      </c>
      <c r="N328" s="45" t="str">
        <f>IFERROR(IF(D328="","",IF('📋 Registro Paradas'!N328="Sí",I328*('⚙️ Parámetros'!$B$41-1),0)),"")</f>
        <v/>
      </c>
      <c r="O328" s="49" t="str">
        <f>IFERROR(IF(D328="","",SUM(G328:H328,I328,K328,L328:N328)*'⚙️ Parámetros'!$B$44),"")</f>
        <v/>
      </c>
    </row>
    <row r="329" spans="1:15" x14ac:dyDescent="0.25">
      <c r="A329" s="40" t="str">
        <f>IFERROR('📋 Registro Paradas'!A329,"")</f>
        <v/>
      </c>
      <c r="B329" s="41">
        <f>IFERROR('📋 Registro Paradas'!B329,"")</f>
        <v>0</v>
      </c>
      <c r="C329" s="42">
        <f>IFERROR('📋 Registro Paradas'!C329,"")</f>
        <v>0</v>
      </c>
      <c r="D329" s="43" t="str">
        <f>IFERROR('📋 Registro Paradas'!I329,"")</f>
        <v/>
      </c>
      <c r="E329" s="42">
        <f>IFERROR('📋 Registro Paradas'!E329,"")</f>
        <v>0</v>
      </c>
      <c r="F329" s="44" t="str">
        <f>IFERROR(IF(D329="","",D329*IFERROR(INDEX('⚙️ Parámetros'!$B$23:$B$28,MATCH(C329,'⚙️ Parámetros'!$A$23:$A$28,0)),0)),"")</f>
        <v/>
      </c>
      <c r="G329" s="45" t="str">
        <f>IFERROR(IF(F329="","",F329*IFERROR(INDEX('⚙️ Parámetros'!$E$23:$E$28,MATCH(C329,'⚙️ Parámetros'!$A$23:$A$28,0)),0)),"")</f>
        <v/>
      </c>
      <c r="H329" s="46" t="str">
        <f>IFERROR(IF(D329="","",IFERROR('📋 Registro Paradas'!M329,0)*'⚙️ Parámetros'!$B$32*D329),"")</f>
        <v/>
      </c>
      <c r="I329" s="46" t="str">
        <f>IFERROR(IF(D329="","",MIN(D329,4)*'⚙️ Parámetros'!$B$34+IF('📋 Registro Paradas'!N329="Sí",MIN(D329,8)*'⚙️ Parámetros'!$B$36,0)),"")</f>
        <v/>
      </c>
      <c r="J329" s="47" t="str">
        <f>IFERROR(IF(D329="","",D329*50*('⚙️ Parámetros'!$B$40-1)),"")</f>
        <v/>
      </c>
      <c r="K329" s="48" t="str">
        <f t="shared" si="5"/>
        <v/>
      </c>
      <c r="L329" s="46" t="str">
        <f>IFERROR(IF(D329="","",IF('📋 Registro Paradas'!O329="Sí",F329*'⚙️ Parámetros'!$B$43*IFERROR(INDEX('⚙️ Parámetros'!$E$23:$E$28,MATCH(C329,'⚙️ Parámetros'!$A$23:$A$28,0)),0),0)),"")</f>
        <v/>
      </c>
      <c r="M329" s="46" t="str">
        <f>IFERROR(IF(D329="","",IF(OR('📋 Registro Paradas'!P329="Sí",'📋 Registro Paradas'!P329="Sí — solo reproceso"),1*'⚙️ Parámetros'!$B$32*IFERROR('📋 Registro Paradas'!M329,1),0)),"")</f>
        <v/>
      </c>
      <c r="N329" s="45" t="str">
        <f>IFERROR(IF(D329="","",IF('📋 Registro Paradas'!N329="Sí",I329*('⚙️ Parámetros'!$B$41-1),0)),"")</f>
        <v/>
      </c>
      <c r="O329" s="49" t="str">
        <f>IFERROR(IF(D329="","",SUM(G329:H329,I329,K329,L329:N329)*'⚙️ Parámetros'!$B$44),"")</f>
        <v/>
      </c>
    </row>
    <row r="330" spans="1:15" x14ac:dyDescent="0.25">
      <c r="A330" s="40" t="str">
        <f>IFERROR('📋 Registro Paradas'!A330,"")</f>
        <v/>
      </c>
      <c r="B330" s="41">
        <f>IFERROR('📋 Registro Paradas'!B330,"")</f>
        <v>0</v>
      </c>
      <c r="C330" s="42">
        <f>IFERROR('📋 Registro Paradas'!C330,"")</f>
        <v>0</v>
      </c>
      <c r="D330" s="43" t="str">
        <f>IFERROR('📋 Registro Paradas'!I330,"")</f>
        <v/>
      </c>
      <c r="E330" s="42">
        <f>IFERROR('📋 Registro Paradas'!E330,"")</f>
        <v>0</v>
      </c>
      <c r="F330" s="44" t="str">
        <f>IFERROR(IF(D330="","",D330*IFERROR(INDEX('⚙️ Parámetros'!$B$23:$B$28,MATCH(C330,'⚙️ Parámetros'!$A$23:$A$28,0)),0)),"")</f>
        <v/>
      </c>
      <c r="G330" s="45" t="str">
        <f>IFERROR(IF(F330="","",F330*IFERROR(INDEX('⚙️ Parámetros'!$E$23:$E$28,MATCH(C330,'⚙️ Parámetros'!$A$23:$A$28,0)),0)),"")</f>
        <v/>
      </c>
      <c r="H330" s="46" t="str">
        <f>IFERROR(IF(D330="","",IFERROR('📋 Registro Paradas'!M330,0)*'⚙️ Parámetros'!$B$32*D330),"")</f>
        <v/>
      </c>
      <c r="I330" s="46" t="str">
        <f>IFERROR(IF(D330="","",MIN(D330,4)*'⚙️ Parámetros'!$B$34+IF('📋 Registro Paradas'!N330="Sí",MIN(D330,8)*'⚙️ Parámetros'!$B$36,0)),"")</f>
        <v/>
      </c>
      <c r="J330" s="47" t="str">
        <f>IFERROR(IF(D330="","",D330*50*('⚙️ Parámetros'!$B$40-1)),"")</f>
        <v/>
      </c>
      <c r="K330" s="48" t="str">
        <f t="shared" si="5"/>
        <v/>
      </c>
      <c r="L330" s="46" t="str">
        <f>IFERROR(IF(D330="","",IF('📋 Registro Paradas'!O330="Sí",F330*'⚙️ Parámetros'!$B$43*IFERROR(INDEX('⚙️ Parámetros'!$E$23:$E$28,MATCH(C330,'⚙️ Parámetros'!$A$23:$A$28,0)),0),0)),"")</f>
        <v/>
      </c>
      <c r="M330" s="46" t="str">
        <f>IFERROR(IF(D330="","",IF(OR('📋 Registro Paradas'!P330="Sí",'📋 Registro Paradas'!P330="Sí — solo reproceso"),1*'⚙️ Parámetros'!$B$32*IFERROR('📋 Registro Paradas'!M330,1),0)),"")</f>
        <v/>
      </c>
      <c r="N330" s="45" t="str">
        <f>IFERROR(IF(D330="","",IF('📋 Registro Paradas'!N330="Sí",I330*('⚙️ Parámetros'!$B$41-1),0)),"")</f>
        <v/>
      </c>
      <c r="O330" s="49" t="str">
        <f>IFERROR(IF(D330="","",SUM(G330:H330,I330,K330,L330:N330)*'⚙️ Parámetros'!$B$44),"")</f>
        <v/>
      </c>
    </row>
    <row r="331" spans="1:15" x14ac:dyDescent="0.25">
      <c r="A331" s="40" t="str">
        <f>IFERROR('📋 Registro Paradas'!A331,"")</f>
        <v/>
      </c>
      <c r="B331" s="41">
        <f>IFERROR('📋 Registro Paradas'!B331,"")</f>
        <v>0</v>
      </c>
      <c r="C331" s="42">
        <f>IFERROR('📋 Registro Paradas'!C331,"")</f>
        <v>0</v>
      </c>
      <c r="D331" s="43" t="str">
        <f>IFERROR('📋 Registro Paradas'!I331,"")</f>
        <v/>
      </c>
      <c r="E331" s="42">
        <f>IFERROR('📋 Registro Paradas'!E331,"")</f>
        <v>0</v>
      </c>
      <c r="F331" s="44" t="str">
        <f>IFERROR(IF(D331="","",D331*IFERROR(INDEX('⚙️ Parámetros'!$B$23:$B$28,MATCH(C331,'⚙️ Parámetros'!$A$23:$A$28,0)),0)),"")</f>
        <v/>
      </c>
      <c r="G331" s="45" t="str">
        <f>IFERROR(IF(F331="","",F331*IFERROR(INDEX('⚙️ Parámetros'!$E$23:$E$28,MATCH(C331,'⚙️ Parámetros'!$A$23:$A$28,0)),0)),"")</f>
        <v/>
      </c>
      <c r="H331" s="46" t="str">
        <f>IFERROR(IF(D331="","",IFERROR('📋 Registro Paradas'!M331,0)*'⚙️ Parámetros'!$B$32*D331),"")</f>
        <v/>
      </c>
      <c r="I331" s="46" t="str">
        <f>IFERROR(IF(D331="","",MIN(D331,4)*'⚙️ Parámetros'!$B$34+IF('📋 Registro Paradas'!N331="Sí",MIN(D331,8)*'⚙️ Parámetros'!$B$36,0)),"")</f>
        <v/>
      </c>
      <c r="J331" s="47" t="str">
        <f>IFERROR(IF(D331="","",D331*50*('⚙️ Parámetros'!$B$40-1)),"")</f>
        <v/>
      </c>
      <c r="K331" s="48" t="str">
        <f t="shared" si="5"/>
        <v/>
      </c>
      <c r="L331" s="46" t="str">
        <f>IFERROR(IF(D331="","",IF('📋 Registro Paradas'!O331="Sí",F331*'⚙️ Parámetros'!$B$43*IFERROR(INDEX('⚙️ Parámetros'!$E$23:$E$28,MATCH(C331,'⚙️ Parámetros'!$A$23:$A$28,0)),0),0)),"")</f>
        <v/>
      </c>
      <c r="M331" s="46" t="str">
        <f>IFERROR(IF(D331="","",IF(OR('📋 Registro Paradas'!P331="Sí",'📋 Registro Paradas'!P331="Sí — solo reproceso"),1*'⚙️ Parámetros'!$B$32*IFERROR('📋 Registro Paradas'!M331,1),0)),"")</f>
        <v/>
      </c>
      <c r="N331" s="45" t="str">
        <f>IFERROR(IF(D331="","",IF('📋 Registro Paradas'!N331="Sí",I331*('⚙️ Parámetros'!$B$41-1),0)),"")</f>
        <v/>
      </c>
      <c r="O331" s="49" t="str">
        <f>IFERROR(IF(D331="","",SUM(G331:H331,I331,K331,L331:N331)*'⚙️ Parámetros'!$B$44),"")</f>
        <v/>
      </c>
    </row>
    <row r="332" spans="1:15" x14ac:dyDescent="0.25">
      <c r="A332" s="40" t="str">
        <f>IFERROR('📋 Registro Paradas'!A332,"")</f>
        <v/>
      </c>
      <c r="B332" s="41">
        <f>IFERROR('📋 Registro Paradas'!B332,"")</f>
        <v>0</v>
      </c>
      <c r="C332" s="42">
        <f>IFERROR('📋 Registro Paradas'!C332,"")</f>
        <v>0</v>
      </c>
      <c r="D332" s="43" t="str">
        <f>IFERROR('📋 Registro Paradas'!I332,"")</f>
        <v/>
      </c>
      <c r="E332" s="42">
        <f>IFERROR('📋 Registro Paradas'!E332,"")</f>
        <v>0</v>
      </c>
      <c r="F332" s="44" t="str">
        <f>IFERROR(IF(D332="","",D332*IFERROR(INDEX('⚙️ Parámetros'!$B$23:$B$28,MATCH(C332,'⚙️ Parámetros'!$A$23:$A$28,0)),0)),"")</f>
        <v/>
      </c>
      <c r="G332" s="45" t="str">
        <f>IFERROR(IF(F332="","",F332*IFERROR(INDEX('⚙️ Parámetros'!$E$23:$E$28,MATCH(C332,'⚙️ Parámetros'!$A$23:$A$28,0)),0)),"")</f>
        <v/>
      </c>
      <c r="H332" s="46" t="str">
        <f>IFERROR(IF(D332="","",IFERROR('📋 Registro Paradas'!M332,0)*'⚙️ Parámetros'!$B$32*D332),"")</f>
        <v/>
      </c>
      <c r="I332" s="46" t="str">
        <f>IFERROR(IF(D332="","",MIN(D332,4)*'⚙️ Parámetros'!$B$34+IF('📋 Registro Paradas'!N332="Sí",MIN(D332,8)*'⚙️ Parámetros'!$B$36,0)),"")</f>
        <v/>
      </c>
      <c r="J332" s="47" t="str">
        <f>IFERROR(IF(D332="","",D332*50*('⚙️ Parámetros'!$B$40-1)),"")</f>
        <v/>
      </c>
      <c r="K332" s="48" t="str">
        <f t="shared" si="5"/>
        <v/>
      </c>
      <c r="L332" s="46" t="str">
        <f>IFERROR(IF(D332="","",IF('📋 Registro Paradas'!O332="Sí",F332*'⚙️ Parámetros'!$B$43*IFERROR(INDEX('⚙️ Parámetros'!$E$23:$E$28,MATCH(C332,'⚙️ Parámetros'!$A$23:$A$28,0)),0),0)),"")</f>
        <v/>
      </c>
      <c r="M332" s="46" t="str">
        <f>IFERROR(IF(D332="","",IF(OR('📋 Registro Paradas'!P332="Sí",'📋 Registro Paradas'!P332="Sí — solo reproceso"),1*'⚙️ Parámetros'!$B$32*IFERROR('📋 Registro Paradas'!M332,1),0)),"")</f>
        <v/>
      </c>
      <c r="N332" s="45" t="str">
        <f>IFERROR(IF(D332="","",IF('📋 Registro Paradas'!N332="Sí",I332*('⚙️ Parámetros'!$B$41-1),0)),"")</f>
        <v/>
      </c>
      <c r="O332" s="49" t="str">
        <f>IFERROR(IF(D332="","",SUM(G332:H332,I332,K332,L332:N332)*'⚙️ Parámetros'!$B$44),"")</f>
        <v/>
      </c>
    </row>
    <row r="333" spans="1:15" x14ac:dyDescent="0.25">
      <c r="A333" s="40" t="str">
        <f>IFERROR('📋 Registro Paradas'!A333,"")</f>
        <v/>
      </c>
      <c r="B333" s="41">
        <f>IFERROR('📋 Registro Paradas'!B333,"")</f>
        <v>0</v>
      </c>
      <c r="C333" s="42">
        <f>IFERROR('📋 Registro Paradas'!C333,"")</f>
        <v>0</v>
      </c>
      <c r="D333" s="43" t="str">
        <f>IFERROR('📋 Registro Paradas'!I333,"")</f>
        <v/>
      </c>
      <c r="E333" s="42">
        <f>IFERROR('📋 Registro Paradas'!E333,"")</f>
        <v>0</v>
      </c>
      <c r="F333" s="44" t="str">
        <f>IFERROR(IF(D333="","",D333*IFERROR(INDEX('⚙️ Parámetros'!$B$23:$B$28,MATCH(C333,'⚙️ Parámetros'!$A$23:$A$28,0)),0)),"")</f>
        <v/>
      </c>
      <c r="G333" s="45" t="str">
        <f>IFERROR(IF(F333="","",F333*IFERROR(INDEX('⚙️ Parámetros'!$E$23:$E$28,MATCH(C333,'⚙️ Parámetros'!$A$23:$A$28,0)),0)),"")</f>
        <v/>
      </c>
      <c r="H333" s="46" t="str">
        <f>IFERROR(IF(D333="","",IFERROR('📋 Registro Paradas'!M333,0)*'⚙️ Parámetros'!$B$32*D333),"")</f>
        <v/>
      </c>
      <c r="I333" s="46" t="str">
        <f>IFERROR(IF(D333="","",MIN(D333,4)*'⚙️ Parámetros'!$B$34+IF('📋 Registro Paradas'!N333="Sí",MIN(D333,8)*'⚙️ Parámetros'!$B$36,0)),"")</f>
        <v/>
      </c>
      <c r="J333" s="47" t="str">
        <f>IFERROR(IF(D333="","",D333*50*('⚙️ Parámetros'!$B$40-1)),"")</f>
        <v/>
      </c>
      <c r="K333" s="48" t="str">
        <f t="shared" si="5"/>
        <v/>
      </c>
      <c r="L333" s="46" t="str">
        <f>IFERROR(IF(D333="","",IF('📋 Registro Paradas'!O333="Sí",F333*'⚙️ Parámetros'!$B$43*IFERROR(INDEX('⚙️ Parámetros'!$E$23:$E$28,MATCH(C333,'⚙️ Parámetros'!$A$23:$A$28,0)),0),0)),"")</f>
        <v/>
      </c>
      <c r="M333" s="46" t="str">
        <f>IFERROR(IF(D333="","",IF(OR('📋 Registro Paradas'!P333="Sí",'📋 Registro Paradas'!P333="Sí — solo reproceso"),1*'⚙️ Parámetros'!$B$32*IFERROR('📋 Registro Paradas'!M333,1),0)),"")</f>
        <v/>
      </c>
      <c r="N333" s="45" t="str">
        <f>IFERROR(IF(D333="","",IF('📋 Registro Paradas'!N333="Sí",I333*('⚙️ Parámetros'!$B$41-1),0)),"")</f>
        <v/>
      </c>
      <c r="O333" s="49" t="str">
        <f>IFERROR(IF(D333="","",SUM(G333:H333,I333,K333,L333:N333)*'⚙️ Parámetros'!$B$44),"")</f>
        <v/>
      </c>
    </row>
    <row r="334" spans="1:15" x14ac:dyDescent="0.25">
      <c r="A334" s="40" t="str">
        <f>IFERROR('📋 Registro Paradas'!A334,"")</f>
        <v/>
      </c>
      <c r="B334" s="41">
        <f>IFERROR('📋 Registro Paradas'!B334,"")</f>
        <v>0</v>
      </c>
      <c r="C334" s="42">
        <f>IFERROR('📋 Registro Paradas'!C334,"")</f>
        <v>0</v>
      </c>
      <c r="D334" s="43" t="str">
        <f>IFERROR('📋 Registro Paradas'!I334,"")</f>
        <v/>
      </c>
      <c r="E334" s="42">
        <f>IFERROR('📋 Registro Paradas'!E334,"")</f>
        <v>0</v>
      </c>
      <c r="F334" s="44" t="str">
        <f>IFERROR(IF(D334="","",D334*IFERROR(INDEX('⚙️ Parámetros'!$B$23:$B$28,MATCH(C334,'⚙️ Parámetros'!$A$23:$A$28,0)),0)),"")</f>
        <v/>
      </c>
      <c r="G334" s="45" t="str">
        <f>IFERROR(IF(F334="","",F334*IFERROR(INDEX('⚙️ Parámetros'!$E$23:$E$28,MATCH(C334,'⚙️ Parámetros'!$A$23:$A$28,0)),0)),"")</f>
        <v/>
      </c>
      <c r="H334" s="46" t="str">
        <f>IFERROR(IF(D334="","",IFERROR('📋 Registro Paradas'!M334,0)*'⚙️ Parámetros'!$B$32*D334),"")</f>
        <v/>
      </c>
      <c r="I334" s="46" t="str">
        <f>IFERROR(IF(D334="","",MIN(D334,4)*'⚙️ Parámetros'!$B$34+IF('📋 Registro Paradas'!N334="Sí",MIN(D334,8)*'⚙️ Parámetros'!$B$36,0)),"")</f>
        <v/>
      </c>
      <c r="J334" s="47" t="str">
        <f>IFERROR(IF(D334="","",D334*50*('⚙️ Parámetros'!$B$40-1)),"")</f>
        <v/>
      </c>
      <c r="K334" s="48" t="str">
        <f t="shared" si="5"/>
        <v/>
      </c>
      <c r="L334" s="46" t="str">
        <f>IFERROR(IF(D334="","",IF('📋 Registro Paradas'!O334="Sí",F334*'⚙️ Parámetros'!$B$43*IFERROR(INDEX('⚙️ Parámetros'!$E$23:$E$28,MATCH(C334,'⚙️ Parámetros'!$A$23:$A$28,0)),0),0)),"")</f>
        <v/>
      </c>
      <c r="M334" s="46" t="str">
        <f>IFERROR(IF(D334="","",IF(OR('📋 Registro Paradas'!P334="Sí",'📋 Registro Paradas'!P334="Sí — solo reproceso"),1*'⚙️ Parámetros'!$B$32*IFERROR('📋 Registro Paradas'!M334,1),0)),"")</f>
        <v/>
      </c>
      <c r="N334" s="45" t="str">
        <f>IFERROR(IF(D334="","",IF('📋 Registro Paradas'!N334="Sí",I334*('⚙️ Parámetros'!$B$41-1),0)),"")</f>
        <v/>
      </c>
      <c r="O334" s="49" t="str">
        <f>IFERROR(IF(D334="","",SUM(G334:H334,I334,K334,L334:N334)*'⚙️ Parámetros'!$B$44),"")</f>
        <v/>
      </c>
    </row>
    <row r="335" spans="1:15" x14ac:dyDescent="0.25">
      <c r="A335" s="40" t="str">
        <f>IFERROR('📋 Registro Paradas'!A335,"")</f>
        <v/>
      </c>
      <c r="B335" s="41">
        <f>IFERROR('📋 Registro Paradas'!B335,"")</f>
        <v>0</v>
      </c>
      <c r="C335" s="42">
        <f>IFERROR('📋 Registro Paradas'!C335,"")</f>
        <v>0</v>
      </c>
      <c r="D335" s="43" t="str">
        <f>IFERROR('📋 Registro Paradas'!I335,"")</f>
        <v/>
      </c>
      <c r="E335" s="42">
        <f>IFERROR('📋 Registro Paradas'!E335,"")</f>
        <v>0</v>
      </c>
      <c r="F335" s="44" t="str">
        <f>IFERROR(IF(D335="","",D335*IFERROR(INDEX('⚙️ Parámetros'!$B$23:$B$28,MATCH(C335,'⚙️ Parámetros'!$A$23:$A$28,0)),0)),"")</f>
        <v/>
      </c>
      <c r="G335" s="45" t="str">
        <f>IFERROR(IF(F335="","",F335*IFERROR(INDEX('⚙️ Parámetros'!$E$23:$E$28,MATCH(C335,'⚙️ Parámetros'!$A$23:$A$28,0)),0)),"")</f>
        <v/>
      </c>
      <c r="H335" s="46" t="str">
        <f>IFERROR(IF(D335="","",IFERROR('📋 Registro Paradas'!M335,0)*'⚙️ Parámetros'!$B$32*D335),"")</f>
        <v/>
      </c>
      <c r="I335" s="46" t="str">
        <f>IFERROR(IF(D335="","",MIN(D335,4)*'⚙️ Parámetros'!$B$34+IF('📋 Registro Paradas'!N335="Sí",MIN(D335,8)*'⚙️ Parámetros'!$B$36,0)),"")</f>
        <v/>
      </c>
      <c r="J335" s="47" t="str">
        <f>IFERROR(IF(D335="","",D335*50*('⚙️ Parámetros'!$B$40-1)),"")</f>
        <v/>
      </c>
      <c r="K335" s="48" t="str">
        <f t="shared" si="5"/>
        <v/>
      </c>
      <c r="L335" s="46" t="str">
        <f>IFERROR(IF(D335="","",IF('📋 Registro Paradas'!O335="Sí",F335*'⚙️ Parámetros'!$B$43*IFERROR(INDEX('⚙️ Parámetros'!$E$23:$E$28,MATCH(C335,'⚙️ Parámetros'!$A$23:$A$28,0)),0),0)),"")</f>
        <v/>
      </c>
      <c r="M335" s="46" t="str">
        <f>IFERROR(IF(D335="","",IF(OR('📋 Registro Paradas'!P335="Sí",'📋 Registro Paradas'!P335="Sí — solo reproceso"),1*'⚙️ Parámetros'!$B$32*IFERROR('📋 Registro Paradas'!M335,1),0)),"")</f>
        <v/>
      </c>
      <c r="N335" s="45" t="str">
        <f>IFERROR(IF(D335="","",IF('📋 Registro Paradas'!N335="Sí",I335*('⚙️ Parámetros'!$B$41-1),0)),"")</f>
        <v/>
      </c>
      <c r="O335" s="49" t="str">
        <f>IFERROR(IF(D335="","",SUM(G335:H335,I335,K335,L335:N335)*'⚙️ Parámetros'!$B$44),"")</f>
        <v/>
      </c>
    </row>
    <row r="336" spans="1:15" x14ac:dyDescent="0.25">
      <c r="A336" s="40" t="str">
        <f>IFERROR('📋 Registro Paradas'!A336,"")</f>
        <v/>
      </c>
      <c r="B336" s="41">
        <f>IFERROR('📋 Registro Paradas'!B336,"")</f>
        <v>0</v>
      </c>
      <c r="C336" s="42">
        <f>IFERROR('📋 Registro Paradas'!C336,"")</f>
        <v>0</v>
      </c>
      <c r="D336" s="43" t="str">
        <f>IFERROR('📋 Registro Paradas'!I336,"")</f>
        <v/>
      </c>
      <c r="E336" s="42">
        <f>IFERROR('📋 Registro Paradas'!E336,"")</f>
        <v>0</v>
      </c>
      <c r="F336" s="44" t="str">
        <f>IFERROR(IF(D336="","",D336*IFERROR(INDEX('⚙️ Parámetros'!$B$23:$B$28,MATCH(C336,'⚙️ Parámetros'!$A$23:$A$28,0)),0)),"")</f>
        <v/>
      </c>
      <c r="G336" s="45" t="str">
        <f>IFERROR(IF(F336="","",F336*IFERROR(INDEX('⚙️ Parámetros'!$E$23:$E$28,MATCH(C336,'⚙️ Parámetros'!$A$23:$A$28,0)),0)),"")</f>
        <v/>
      </c>
      <c r="H336" s="46" t="str">
        <f>IFERROR(IF(D336="","",IFERROR('📋 Registro Paradas'!M336,0)*'⚙️ Parámetros'!$B$32*D336),"")</f>
        <v/>
      </c>
      <c r="I336" s="46" t="str">
        <f>IFERROR(IF(D336="","",MIN(D336,4)*'⚙️ Parámetros'!$B$34+IF('📋 Registro Paradas'!N336="Sí",MIN(D336,8)*'⚙️ Parámetros'!$B$36,0)),"")</f>
        <v/>
      </c>
      <c r="J336" s="47" t="str">
        <f>IFERROR(IF(D336="","",D336*50*('⚙️ Parámetros'!$B$40-1)),"")</f>
        <v/>
      </c>
      <c r="K336" s="48" t="str">
        <f t="shared" si="5"/>
        <v/>
      </c>
      <c r="L336" s="46" t="str">
        <f>IFERROR(IF(D336="","",IF('📋 Registro Paradas'!O336="Sí",F336*'⚙️ Parámetros'!$B$43*IFERROR(INDEX('⚙️ Parámetros'!$E$23:$E$28,MATCH(C336,'⚙️ Parámetros'!$A$23:$A$28,0)),0),0)),"")</f>
        <v/>
      </c>
      <c r="M336" s="46" t="str">
        <f>IFERROR(IF(D336="","",IF(OR('📋 Registro Paradas'!P336="Sí",'📋 Registro Paradas'!P336="Sí — solo reproceso"),1*'⚙️ Parámetros'!$B$32*IFERROR('📋 Registro Paradas'!M336,1),0)),"")</f>
        <v/>
      </c>
      <c r="N336" s="45" t="str">
        <f>IFERROR(IF(D336="","",IF('📋 Registro Paradas'!N336="Sí",I336*('⚙️ Parámetros'!$B$41-1),0)),"")</f>
        <v/>
      </c>
      <c r="O336" s="49" t="str">
        <f>IFERROR(IF(D336="","",SUM(G336:H336,I336,K336,L336:N336)*'⚙️ Parámetros'!$B$44),"")</f>
        <v/>
      </c>
    </row>
    <row r="337" spans="1:15" x14ac:dyDescent="0.25">
      <c r="A337" s="40" t="str">
        <f>IFERROR('📋 Registro Paradas'!A337,"")</f>
        <v/>
      </c>
      <c r="B337" s="41">
        <f>IFERROR('📋 Registro Paradas'!B337,"")</f>
        <v>0</v>
      </c>
      <c r="C337" s="42">
        <f>IFERROR('📋 Registro Paradas'!C337,"")</f>
        <v>0</v>
      </c>
      <c r="D337" s="43" t="str">
        <f>IFERROR('📋 Registro Paradas'!I337,"")</f>
        <v/>
      </c>
      <c r="E337" s="42">
        <f>IFERROR('📋 Registro Paradas'!E337,"")</f>
        <v>0</v>
      </c>
      <c r="F337" s="44" t="str">
        <f>IFERROR(IF(D337="","",D337*IFERROR(INDEX('⚙️ Parámetros'!$B$23:$B$28,MATCH(C337,'⚙️ Parámetros'!$A$23:$A$28,0)),0)),"")</f>
        <v/>
      </c>
      <c r="G337" s="45" t="str">
        <f>IFERROR(IF(F337="","",F337*IFERROR(INDEX('⚙️ Parámetros'!$E$23:$E$28,MATCH(C337,'⚙️ Parámetros'!$A$23:$A$28,0)),0)),"")</f>
        <v/>
      </c>
      <c r="H337" s="46" t="str">
        <f>IFERROR(IF(D337="","",IFERROR('📋 Registro Paradas'!M337,0)*'⚙️ Parámetros'!$B$32*D337),"")</f>
        <v/>
      </c>
      <c r="I337" s="46" t="str">
        <f>IFERROR(IF(D337="","",MIN(D337,4)*'⚙️ Parámetros'!$B$34+IF('📋 Registro Paradas'!N337="Sí",MIN(D337,8)*'⚙️ Parámetros'!$B$36,0)),"")</f>
        <v/>
      </c>
      <c r="J337" s="47" t="str">
        <f>IFERROR(IF(D337="","",D337*50*('⚙️ Parámetros'!$B$40-1)),"")</f>
        <v/>
      </c>
      <c r="K337" s="48" t="str">
        <f t="shared" si="5"/>
        <v/>
      </c>
      <c r="L337" s="46" t="str">
        <f>IFERROR(IF(D337="","",IF('📋 Registro Paradas'!O337="Sí",F337*'⚙️ Parámetros'!$B$43*IFERROR(INDEX('⚙️ Parámetros'!$E$23:$E$28,MATCH(C337,'⚙️ Parámetros'!$A$23:$A$28,0)),0),0)),"")</f>
        <v/>
      </c>
      <c r="M337" s="46" t="str">
        <f>IFERROR(IF(D337="","",IF(OR('📋 Registro Paradas'!P337="Sí",'📋 Registro Paradas'!P337="Sí — solo reproceso"),1*'⚙️ Parámetros'!$B$32*IFERROR('📋 Registro Paradas'!M337,1),0)),"")</f>
        <v/>
      </c>
      <c r="N337" s="45" t="str">
        <f>IFERROR(IF(D337="","",IF('📋 Registro Paradas'!N337="Sí",I337*('⚙️ Parámetros'!$B$41-1),0)),"")</f>
        <v/>
      </c>
      <c r="O337" s="49" t="str">
        <f>IFERROR(IF(D337="","",SUM(G337:H337,I337,K337,L337:N337)*'⚙️ Parámetros'!$B$44),"")</f>
        <v/>
      </c>
    </row>
    <row r="338" spans="1:15" x14ac:dyDescent="0.25">
      <c r="A338" s="40" t="str">
        <f>IFERROR('📋 Registro Paradas'!A338,"")</f>
        <v/>
      </c>
      <c r="B338" s="41">
        <f>IFERROR('📋 Registro Paradas'!B338,"")</f>
        <v>0</v>
      </c>
      <c r="C338" s="42">
        <f>IFERROR('📋 Registro Paradas'!C338,"")</f>
        <v>0</v>
      </c>
      <c r="D338" s="43" t="str">
        <f>IFERROR('📋 Registro Paradas'!I338,"")</f>
        <v/>
      </c>
      <c r="E338" s="42">
        <f>IFERROR('📋 Registro Paradas'!E338,"")</f>
        <v>0</v>
      </c>
      <c r="F338" s="44" t="str">
        <f>IFERROR(IF(D338="","",D338*IFERROR(INDEX('⚙️ Parámetros'!$B$23:$B$28,MATCH(C338,'⚙️ Parámetros'!$A$23:$A$28,0)),0)),"")</f>
        <v/>
      </c>
      <c r="G338" s="45" t="str">
        <f>IFERROR(IF(F338="","",F338*IFERROR(INDEX('⚙️ Parámetros'!$E$23:$E$28,MATCH(C338,'⚙️ Parámetros'!$A$23:$A$28,0)),0)),"")</f>
        <v/>
      </c>
      <c r="H338" s="46" t="str">
        <f>IFERROR(IF(D338="","",IFERROR('📋 Registro Paradas'!M338,0)*'⚙️ Parámetros'!$B$32*D338),"")</f>
        <v/>
      </c>
      <c r="I338" s="46" t="str">
        <f>IFERROR(IF(D338="","",MIN(D338,4)*'⚙️ Parámetros'!$B$34+IF('📋 Registro Paradas'!N338="Sí",MIN(D338,8)*'⚙️ Parámetros'!$B$36,0)),"")</f>
        <v/>
      </c>
      <c r="J338" s="47" t="str">
        <f>IFERROR(IF(D338="","",D338*50*('⚙️ Parámetros'!$B$40-1)),"")</f>
        <v/>
      </c>
      <c r="K338" s="48" t="str">
        <f t="shared" si="5"/>
        <v/>
      </c>
      <c r="L338" s="46" t="str">
        <f>IFERROR(IF(D338="","",IF('📋 Registro Paradas'!O338="Sí",F338*'⚙️ Parámetros'!$B$43*IFERROR(INDEX('⚙️ Parámetros'!$E$23:$E$28,MATCH(C338,'⚙️ Parámetros'!$A$23:$A$28,0)),0),0)),"")</f>
        <v/>
      </c>
      <c r="M338" s="46" t="str">
        <f>IFERROR(IF(D338="","",IF(OR('📋 Registro Paradas'!P338="Sí",'📋 Registro Paradas'!P338="Sí — solo reproceso"),1*'⚙️ Parámetros'!$B$32*IFERROR('📋 Registro Paradas'!M338,1),0)),"")</f>
        <v/>
      </c>
      <c r="N338" s="45" t="str">
        <f>IFERROR(IF(D338="","",IF('📋 Registro Paradas'!N338="Sí",I338*('⚙️ Parámetros'!$B$41-1),0)),"")</f>
        <v/>
      </c>
      <c r="O338" s="49" t="str">
        <f>IFERROR(IF(D338="","",SUM(G338:H338,I338,K338,L338:N338)*'⚙️ Parámetros'!$B$44),"")</f>
        <v/>
      </c>
    </row>
    <row r="339" spans="1:15" x14ac:dyDescent="0.25">
      <c r="A339" s="40" t="str">
        <f>IFERROR('📋 Registro Paradas'!A339,"")</f>
        <v/>
      </c>
      <c r="B339" s="41">
        <f>IFERROR('📋 Registro Paradas'!B339,"")</f>
        <v>0</v>
      </c>
      <c r="C339" s="42">
        <f>IFERROR('📋 Registro Paradas'!C339,"")</f>
        <v>0</v>
      </c>
      <c r="D339" s="43" t="str">
        <f>IFERROR('📋 Registro Paradas'!I339,"")</f>
        <v/>
      </c>
      <c r="E339" s="42">
        <f>IFERROR('📋 Registro Paradas'!E339,"")</f>
        <v>0</v>
      </c>
      <c r="F339" s="44" t="str">
        <f>IFERROR(IF(D339="","",D339*IFERROR(INDEX('⚙️ Parámetros'!$B$23:$B$28,MATCH(C339,'⚙️ Parámetros'!$A$23:$A$28,0)),0)),"")</f>
        <v/>
      </c>
      <c r="G339" s="45" t="str">
        <f>IFERROR(IF(F339="","",F339*IFERROR(INDEX('⚙️ Parámetros'!$E$23:$E$28,MATCH(C339,'⚙️ Parámetros'!$A$23:$A$28,0)),0)),"")</f>
        <v/>
      </c>
      <c r="H339" s="46" t="str">
        <f>IFERROR(IF(D339="","",IFERROR('📋 Registro Paradas'!M339,0)*'⚙️ Parámetros'!$B$32*D339),"")</f>
        <v/>
      </c>
      <c r="I339" s="46" t="str">
        <f>IFERROR(IF(D339="","",MIN(D339,4)*'⚙️ Parámetros'!$B$34+IF('📋 Registro Paradas'!N339="Sí",MIN(D339,8)*'⚙️ Parámetros'!$B$36,0)),"")</f>
        <v/>
      </c>
      <c r="J339" s="47" t="str">
        <f>IFERROR(IF(D339="","",D339*50*('⚙️ Parámetros'!$B$40-1)),"")</f>
        <v/>
      </c>
      <c r="K339" s="48" t="str">
        <f t="shared" si="5"/>
        <v/>
      </c>
      <c r="L339" s="46" t="str">
        <f>IFERROR(IF(D339="","",IF('📋 Registro Paradas'!O339="Sí",F339*'⚙️ Parámetros'!$B$43*IFERROR(INDEX('⚙️ Parámetros'!$E$23:$E$28,MATCH(C339,'⚙️ Parámetros'!$A$23:$A$28,0)),0),0)),"")</f>
        <v/>
      </c>
      <c r="M339" s="46" t="str">
        <f>IFERROR(IF(D339="","",IF(OR('📋 Registro Paradas'!P339="Sí",'📋 Registro Paradas'!P339="Sí — solo reproceso"),1*'⚙️ Parámetros'!$B$32*IFERROR('📋 Registro Paradas'!M339,1),0)),"")</f>
        <v/>
      </c>
      <c r="N339" s="45" t="str">
        <f>IFERROR(IF(D339="","",IF('📋 Registro Paradas'!N339="Sí",I339*('⚙️ Parámetros'!$B$41-1),0)),"")</f>
        <v/>
      </c>
      <c r="O339" s="49" t="str">
        <f>IFERROR(IF(D339="","",SUM(G339:H339,I339,K339,L339:N339)*'⚙️ Parámetros'!$B$44),"")</f>
        <v/>
      </c>
    </row>
    <row r="340" spans="1:15" x14ac:dyDescent="0.25">
      <c r="A340" s="40" t="str">
        <f>IFERROR('📋 Registro Paradas'!A340,"")</f>
        <v/>
      </c>
      <c r="B340" s="41">
        <f>IFERROR('📋 Registro Paradas'!B340,"")</f>
        <v>0</v>
      </c>
      <c r="C340" s="42">
        <f>IFERROR('📋 Registro Paradas'!C340,"")</f>
        <v>0</v>
      </c>
      <c r="D340" s="43" t="str">
        <f>IFERROR('📋 Registro Paradas'!I340,"")</f>
        <v/>
      </c>
      <c r="E340" s="42">
        <f>IFERROR('📋 Registro Paradas'!E340,"")</f>
        <v>0</v>
      </c>
      <c r="F340" s="44" t="str">
        <f>IFERROR(IF(D340="","",D340*IFERROR(INDEX('⚙️ Parámetros'!$B$23:$B$28,MATCH(C340,'⚙️ Parámetros'!$A$23:$A$28,0)),0)),"")</f>
        <v/>
      </c>
      <c r="G340" s="45" t="str">
        <f>IFERROR(IF(F340="","",F340*IFERROR(INDEX('⚙️ Parámetros'!$E$23:$E$28,MATCH(C340,'⚙️ Parámetros'!$A$23:$A$28,0)),0)),"")</f>
        <v/>
      </c>
      <c r="H340" s="46" t="str">
        <f>IFERROR(IF(D340="","",IFERROR('📋 Registro Paradas'!M340,0)*'⚙️ Parámetros'!$B$32*D340),"")</f>
        <v/>
      </c>
      <c r="I340" s="46" t="str">
        <f>IFERROR(IF(D340="","",MIN(D340,4)*'⚙️ Parámetros'!$B$34+IF('📋 Registro Paradas'!N340="Sí",MIN(D340,8)*'⚙️ Parámetros'!$B$36,0)),"")</f>
        <v/>
      </c>
      <c r="J340" s="47" t="str">
        <f>IFERROR(IF(D340="","",D340*50*('⚙️ Parámetros'!$B$40-1)),"")</f>
        <v/>
      </c>
      <c r="K340" s="48" t="str">
        <f t="shared" si="5"/>
        <v/>
      </c>
      <c r="L340" s="46" t="str">
        <f>IFERROR(IF(D340="","",IF('📋 Registro Paradas'!O340="Sí",F340*'⚙️ Parámetros'!$B$43*IFERROR(INDEX('⚙️ Parámetros'!$E$23:$E$28,MATCH(C340,'⚙️ Parámetros'!$A$23:$A$28,0)),0),0)),"")</f>
        <v/>
      </c>
      <c r="M340" s="46" t="str">
        <f>IFERROR(IF(D340="","",IF(OR('📋 Registro Paradas'!P340="Sí",'📋 Registro Paradas'!P340="Sí — solo reproceso"),1*'⚙️ Parámetros'!$B$32*IFERROR('📋 Registro Paradas'!M340,1),0)),"")</f>
        <v/>
      </c>
      <c r="N340" s="45" t="str">
        <f>IFERROR(IF(D340="","",IF('📋 Registro Paradas'!N340="Sí",I340*('⚙️ Parámetros'!$B$41-1),0)),"")</f>
        <v/>
      </c>
      <c r="O340" s="49" t="str">
        <f>IFERROR(IF(D340="","",SUM(G340:H340,I340,K340,L340:N340)*'⚙️ Parámetros'!$B$44),"")</f>
        <v/>
      </c>
    </row>
    <row r="341" spans="1:15" x14ac:dyDescent="0.25">
      <c r="A341" s="40" t="str">
        <f>IFERROR('📋 Registro Paradas'!A341,"")</f>
        <v/>
      </c>
      <c r="B341" s="41">
        <f>IFERROR('📋 Registro Paradas'!B341,"")</f>
        <v>0</v>
      </c>
      <c r="C341" s="42">
        <f>IFERROR('📋 Registro Paradas'!C341,"")</f>
        <v>0</v>
      </c>
      <c r="D341" s="43" t="str">
        <f>IFERROR('📋 Registro Paradas'!I341,"")</f>
        <v/>
      </c>
      <c r="E341" s="42">
        <f>IFERROR('📋 Registro Paradas'!E341,"")</f>
        <v>0</v>
      </c>
      <c r="F341" s="44" t="str">
        <f>IFERROR(IF(D341="","",D341*IFERROR(INDEX('⚙️ Parámetros'!$B$23:$B$28,MATCH(C341,'⚙️ Parámetros'!$A$23:$A$28,0)),0)),"")</f>
        <v/>
      </c>
      <c r="G341" s="45" t="str">
        <f>IFERROR(IF(F341="","",F341*IFERROR(INDEX('⚙️ Parámetros'!$E$23:$E$28,MATCH(C341,'⚙️ Parámetros'!$A$23:$A$28,0)),0)),"")</f>
        <v/>
      </c>
      <c r="H341" s="46" t="str">
        <f>IFERROR(IF(D341="","",IFERROR('📋 Registro Paradas'!M341,0)*'⚙️ Parámetros'!$B$32*D341),"")</f>
        <v/>
      </c>
      <c r="I341" s="46" t="str">
        <f>IFERROR(IF(D341="","",MIN(D341,4)*'⚙️ Parámetros'!$B$34+IF('📋 Registro Paradas'!N341="Sí",MIN(D341,8)*'⚙️ Parámetros'!$B$36,0)),"")</f>
        <v/>
      </c>
      <c r="J341" s="47" t="str">
        <f>IFERROR(IF(D341="","",D341*50*('⚙️ Parámetros'!$B$40-1)),"")</f>
        <v/>
      </c>
      <c r="K341" s="48" t="str">
        <f t="shared" si="5"/>
        <v/>
      </c>
      <c r="L341" s="46" t="str">
        <f>IFERROR(IF(D341="","",IF('📋 Registro Paradas'!O341="Sí",F341*'⚙️ Parámetros'!$B$43*IFERROR(INDEX('⚙️ Parámetros'!$E$23:$E$28,MATCH(C341,'⚙️ Parámetros'!$A$23:$A$28,0)),0),0)),"")</f>
        <v/>
      </c>
      <c r="M341" s="46" t="str">
        <f>IFERROR(IF(D341="","",IF(OR('📋 Registro Paradas'!P341="Sí",'📋 Registro Paradas'!P341="Sí — solo reproceso"),1*'⚙️ Parámetros'!$B$32*IFERROR('📋 Registro Paradas'!M341,1),0)),"")</f>
        <v/>
      </c>
      <c r="N341" s="45" t="str">
        <f>IFERROR(IF(D341="","",IF('📋 Registro Paradas'!N341="Sí",I341*('⚙️ Parámetros'!$B$41-1),0)),"")</f>
        <v/>
      </c>
      <c r="O341" s="49" t="str">
        <f>IFERROR(IF(D341="","",SUM(G341:H341,I341,K341,L341:N341)*'⚙️ Parámetros'!$B$44),"")</f>
        <v/>
      </c>
    </row>
    <row r="342" spans="1:15" x14ac:dyDescent="0.25">
      <c r="A342" s="40" t="str">
        <f>IFERROR('📋 Registro Paradas'!A342,"")</f>
        <v/>
      </c>
      <c r="B342" s="41">
        <f>IFERROR('📋 Registro Paradas'!B342,"")</f>
        <v>0</v>
      </c>
      <c r="C342" s="42">
        <f>IFERROR('📋 Registro Paradas'!C342,"")</f>
        <v>0</v>
      </c>
      <c r="D342" s="43" t="str">
        <f>IFERROR('📋 Registro Paradas'!I342,"")</f>
        <v/>
      </c>
      <c r="E342" s="42">
        <f>IFERROR('📋 Registro Paradas'!E342,"")</f>
        <v>0</v>
      </c>
      <c r="F342" s="44" t="str">
        <f>IFERROR(IF(D342="","",D342*IFERROR(INDEX('⚙️ Parámetros'!$B$23:$B$28,MATCH(C342,'⚙️ Parámetros'!$A$23:$A$28,0)),0)),"")</f>
        <v/>
      </c>
      <c r="G342" s="45" t="str">
        <f>IFERROR(IF(F342="","",F342*IFERROR(INDEX('⚙️ Parámetros'!$E$23:$E$28,MATCH(C342,'⚙️ Parámetros'!$A$23:$A$28,0)),0)),"")</f>
        <v/>
      </c>
      <c r="H342" s="46" t="str">
        <f>IFERROR(IF(D342="","",IFERROR('📋 Registro Paradas'!M342,0)*'⚙️ Parámetros'!$B$32*D342),"")</f>
        <v/>
      </c>
      <c r="I342" s="46" t="str">
        <f>IFERROR(IF(D342="","",MIN(D342,4)*'⚙️ Parámetros'!$B$34+IF('📋 Registro Paradas'!N342="Sí",MIN(D342,8)*'⚙️ Parámetros'!$B$36,0)),"")</f>
        <v/>
      </c>
      <c r="J342" s="47" t="str">
        <f>IFERROR(IF(D342="","",D342*50*('⚙️ Parámetros'!$B$40-1)),"")</f>
        <v/>
      </c>
      <c r="K342" s="48" t="str">
        <f t="shared" si="5"/>
        <v/>
      </c>
      <c r="L342" s="46" t="str">
        <f>IFERROR(IF(D342="","",IF('📋 Registro Paradas'!O342="Sí",F342*'⚙️ Parámetros'!$B$43*IFERROR(INDEX('⚙️ Parámetros'!$E$23:$E$28,MATCH(C342,'⚙️ Parámetros'!$A$23:$A$28,0)),0),0)),"")</f>
        <v/>
      </c>
      <c r="M342" s="46" t="str">
        <f>IFERROR(IF(D342="","",IF(OR('📋 Registro Paradas'!P342="Sí",'📋 Registro Paradas'!P342="Sí — solo reproceso"),1*'⚙️ Parámetros'!$B$32*IFERROR('📋 Registro Paradas'!M342,1),0)),"")</f>
        <v/>
      </c>
      <c r="N342" s="45" t="str">
        <f>IFERROR(IF(D342="","",IF('📋 Registro Paradas'!N342="Sí",I342*('⚙️ Parámetros'!$B$41-1),0)),"")</f>
        <v/>
      </c>
      <c r="O342" s="49" t="str">
        <f>IFERROR(IF(D342="","",SUM(G342:H342,I342,K342,L342:N342)*'⚙️ Parámetros'!$B$44),"")</f>
        <v/>
      </c>
    </row>
    <row r="343" spans="1:15" x14ac:dyDescent="0.25">
      <c r="A343" s="40" t="str">
        <f>IFERROR('📋 Registro Paradas'!A343,"")</f>
        <v/>
      </c>
      <c r="B343" s="41">
        <f>IFERROR('📋 Registro Paradas'!B343,"")</f>
        <v>0</v>
      </c>
      <c r="C343" s="42">
        <f>IFERROR('📋 Registro Paradas'!C343,"")</f>
        <v>0</v>
      </c>
      <c r="D343" s="43" t="str">
        <f>IFERROR('📋 Registro Paradas'!I343,"")</f>
        <v/>
      </c>
      <c r="E343" s="42">
        <f>IFERROR('📋 Registro Paradas'!E343,"")</f>
        <v>0</v>
      </c>
      <c r="F343" s="44" t="str">
        <f>IFERROR(IF(D343="","",D343*IFERROR(INDEX('⚙️ Parámetros'!$B$23:$B$28,MATCH(C343,'⚙️ Parámetros'!$A$23:$A$28,0)),0)),"")</f>
        <v/>
      </c>
      <c r="G343" s="45" t="str">
        <f>IFERROR(IF(F343="","",F343*IFERROR(INDEX('⚙️ Parámetros'!$E$23:$E$28,MATCH(C343,'⚙️ Parámetros'!$A$23:$A$28,0)),0)),"")</f>
        <v/>
      </c>
      <c r="H343" s="46" t="str">
        <f>IFERROR(IF(D343="","",IFERROR('📋 Registro Paradas'!M343,0)*'⚙️ Parámetros'!$B$32*D343),"")</f>
        <v/>
      </c>
      <c r="I343" s="46" t="str">
        <f>IFERROR(IF(D343="","",MIN(D343,4)*'⚙️ Parámetros'!$B$34+IF('📋 Registro Paradas'!N343="Sí",MIN(D343,8)*'⚙️ Parámetros'!$B$36,0)),"")</f>
        <v/>
      </c>
      <c r="J343" s="47" t="str">
        <f>IFERROR(IF(D343="","",D343*50*('⚙️ Parámetros'!$B$40-1)),"")</f>
        <v/>
      </c>
      <c r="K343" s="48" t="str">
        <f t="shared" si="5"/>
        <v/>
      </c>
      <c r="L343" s="46" t="str">
        <f>IFERROR(IF(D343="","",IF('📋 Registro Paradas'!O343="Sí",F343*'⚙️ Parámetros'!$B$43*IFERROR(INDEX('⚙️ Parámetros'!$E$23:$E$28,MATCH(C343,'⚙️ Parámetros'!$A$23:$A$28,0)),0),0)),"")</f>
        <v/>
      </c>
      <c r="M343" s="46" t="str">
        <f>IFERROR(IF(D343="","",IF(OR('📋 Registro Paradas'!P343="Sí",'📋 Registro Paradas'!P343="Sí — solo reproceso"),1*'⚙️ Parámetros'!$B$32*IFERROR('📋 Registro Paradas'!M343,1),0)),"")</f>
        <v/>
      </c>
      <c r="N343" s="45" t="str">
        <f>IFERROR(IF(D343="","",IF('📋 Registro Paradas'!N343="Sí",I343*('⚙️ Parámetros'!$B$41-1),0)),"")</f>
        <v/>
      </c>
      <c r="O343" s="49" t="str">
        <f>IFERROR(IF(D343="","",SUM(G343:H343,I343,K343,L343:N343)*'⚙️ Parámetros'!$B$44),"")</f>
        <v/>
      </c>
    </row>
    <row r="344" spans="1:15" x14ac:dyDescent="0.25">
      <c r="A344" s="40" t="str">
        <f>IFERROR('📋 Registro Paradas'!A344,"")</f>
        <v/>
      </c>
      <c r="B344" s="41">
        <f>IFERROR('📋 Registro Paradas'!B344,"")</f>
        <v>0</v>
      </c>
      <c r="C344" s="42">
        <f>IFERROR('📋 Registro Paradas'!C344,"")</f>
        <v>0</v>
      </c>
      <c r="D344" s="43" t="str">
        <f>IFERROR('📋 Registro Paradas'!I344,"")</f>
        <v/>
      </c>
      <c r="E344" s="42">
        <f>IFERROR('📋 Registro Paradas'!E344,"")</f>
        <v>0</v>
      </c>
      <c r="F344" s="44" t="str">
        <f>IFERROR(IF(D344="","",D344*IFERROR(INDEX('⚙️ Parámetros'!$B$23:$B$28,MATCH(C344,'⚙️ Parámetros'!$A$23:$A$28,0)),0)),"")</f>
        <v/>
      </c>
      <c r="G344" s="45" t="str">
        <f>IFERROR(IF(F344="","",F344*IFERROR(INDEX('⚙️ Parámetros'!$E$23:$E$28,MATCH(C344,'⚙️ Parámetros'!$A$23:$A$28,0)),0)),"")</f>
        <v/>
      </c>
      <c r="H344" s="46" t="str">
        <f>IFERROR(IF(D344="","",IFERROR('📋 Registro Paradas'!M344,0)*'⚙️ Parámetros'!$B$32*D344),"")</f>
        <v/>
      </c>
      <c r="I344" s="46" t="str">
        <f>IFERROR(IF(D344="","",MIN(D344,4)*'⚙️ Parámetros'!$B$34+IF('📋 Registro Paradas'!N344="Sí",MIN(D344,8)*'⚙️ Parámetros'!$B$36,0)),"")</f>
        <v/>
      </c>
      <c r="J344" s="47" t="str">
        <f>IFERROR(IF(D344="","",D344*50*('⚙️ Parámetros'!$B$40-1)),"")</f>
        <v/>
      </c>
      <c r="K344" s="48" t="str">
        <f t="shared" si="5"/>
        <v/>
      </c>
      <c r="L344" s="46" t="str">
        <f>IFERROR(IF(D344="","",IF('📋 Registro Paradas'!O344="Sí",F344*'⚙️ Parámetros'!$B$43*IFERROR(INDEX('⚙️ Parámetros'!$E$23:$E$28,MATCH(C344,'⚙️ Parámetros'!$A$23:$A$28,0)),0),0)),"")</f>
        <v/>
      </c>
      <c r="M344" s="46" t="str">
        <f>IFERROR(IF(D344="","",IF(OR('📋 Registro Paradas'!P344="Sí",'📋 Registro Paradas'!P344="Sí — solo reproceso"),1*'⚙️ Parámetros'!$B$32*IFERROR('📋 Registro Paradas'!M344,1),0)),"")</f>
        <v/>
      </c>
      <c r="N344" s="45" t="str">
        <f>IFERROR(IF(D344="","",IF('📋 Registro Paradas'!N344="Sí",I344*('⚙️ Parámetros'!$B$41-1),0)),"")</f>
        <v/>
      </c>
      <c r="O344" s="49" t="str">
        <f>IFERROR(IF(D344="","",SUM(G344:H344,I344,K344,L344:N344)*'⚙️ Parámetros'!$B$44),"")</f>
        <v/>
      </c>
    </row>
    <row r="345" spans="1:15" x14ac:dyDescent="0.25">
      <c r="A345" s="40" t="str">
        <f>IFERROR('📋 Registro Paradas'!A345,"")</f>
        <v/>
      </c>
      <c r="B345" s="41">
        <f>IFERROR('📋 Registro Paradas'!B345,"")</f>
        <v>0</v>
      </c>
      <c r="C345" s="42">
        <f>IFERROR('📋 Registro Paradas'!C345,"")</f>
        <v>0</v>
      </c>
      <c r="D345" s="43" t="str">
        <f>IFERROR('📋 Registro Paradas'!I345,"")</f>
        <v/>
      </c>
      <c r="E345" s="42">
        <f>IFERROR('📋 Registro Paradas'!E345,"")</f>
        <v>0</v>
      </c>
      <c r="F345" s="44" t="str">
        <f>IFERROR(IF(D345="","",D345*IFERROR(INDEX('⚙️ Parámetros'!$B$23:$B$28,MATCH(C345,'⚙️ Parámetros'!$A$23:$A$28,0)),0)),"")</f>
        <v/>
      </c>
      <c r="G345" s="45" t="str">
        <f>IFERROR(IF(F345="","",F345*IFERROR(INDEX('⚙️ Parámetros'!$E$23:$E$28,MATCH(C345,'⚙️ Parámetros'!$A$23:$A$28,0)),0)),"")</f>
        <v/>
      </c>
      <c r="H345" s="46" t="str">
        <f>IFERROR(IF(D345="","",IFERROR('📋 Registro Paradas'!M345,0)*'⚙️ Parámetros'!$B$32*D345),"")</f>
        <v/>
      </c>
      <c r="I345" s="46" t="str">
        <f>IFERROR(IF(D345="","",MIN(D345,4)*'⚙️ Parámetros'!$B$34+IF('📋 Registro Paradas'!N345="Sí",MIN(D345,8)*'⚙️ Parámetros'!$B$36,0)),"")</f>
        <v/>
      </c>
      <c r="J345" s="47" t="str">
        <f>IFERROR(IF(D345="","",D345*50*('⚙️ Parámetros'!$B$40-1)),"")</f>
        <v/>
      </c>
      <c r="K345" s="48" t="str">
        <f t="shared" si="5"/>
        <v/>
      </c>
      <c r="L345" s="46" t="str">
        <f>IFERROR(IF(D345="","",IF('📋 Registro Paradas'!O345="Sí",F345*'⚙️ Parámetros'!$B$43*IFERROR(INDEX('⚙️ Parámetros'!$E$23:$E$28,MATCH(C345,'⚙️ Parámetros'!$A$23:$A$28,0)),0),0)),"")</f>
        <v/>
      </c>
      <c r="M345" s="46" t="str">
        <f>IFERROR(IF(D345="","",IF(OR('📋 Registro Paradas'!P345="Sí",'📋 Registro Paradas'!P345="Sí — solo reproceso"),1*'⚙️ Parámetros'!$B$32*IFERROR('📋 Registro Paradas'!M345,1),0)),"")</f>
        <v/>
      </c>
      <c r="N345" s="45" t="str">
        <f>IFERROR(IF(D345="","",IF('📋 Registro Paradas'!N345="Sí",I345*('⚙️ Parámetros'!$B$41-1),0)),"")</f>
        <v/>
      </c>
      <c r="O345" s="49" t="str">
        <f>IFERROR(IF(D345="","",SUM(G345:H345,I345,K345,L345:N345)*'⚙️ Parámetros'!$B$44),"")</f>
        <v/>
      </c>
    </row>
    <row r="346" spans="1:15" x14ac:dyDescent="0.25">
      <c r="A346" s="40" t="str">
        <f>IFERROR('📋 Registro Paradas'!A346,"")</f>
        <v/>
      </c>
      <c r="B346" s="41">
        <f>IFERROR('📋 Registro Paradas'!B346,"")</f>
        <v>0</v>
      </c>
      <c r="C346" s="42">
        <f>IFERROR('📋 Registro Paradas'!C346,"")</f>
        <v>0</v>
      </c>
      <c r="D346" s="43" t="str">
        <f>IFERROR('📋 Registro Paradas'!I346,"")</f>
        <v/>
      </c>
      <c r="E346" s="42">
        <f>IFERROR('📋 Registro Paradas'!E346,"")</f>
        <v>0</v>
      </c>
      <c r="F346" s="44" t="str">
        <f>IFERROR(IF(D346="","",D346*IFERROR(INDEX('⚙️ Parámetros'!$B$23:$B$28,MATCH(C346,'⚙️ Parámetros'!$A$23:$A$28,0)),0)),"")</f>
        <v/>
      </c>
      <c r="G346" s="45" t="str">
        <f>IFERROR(IF(F346="","",F346*IFERROR(INDEX('⚙️ Parámetros'!$E$23:$E$28,MATCH(C346,'⚙️ Parámetros'!$A$23:$A$28,0)),0)),"")</f>
        <v/>
      </c>
      <c r="H346" s="46" t="str">
        <f>IFERROR(IF(D346="","",IFERROR('📋 Registro Paradas'!M346,0)*'⚙️ Parámetros'!$B$32*D346),"")</f>
        <v/>
      </c>
      <c r="I346" s="46" t="str">
        <f>IFERROR(IF(D346="","",MIN(D346,4)*'⚙️ Parámetros'!$B$34+IF('📋 Registro Paradas'!N346="Sí",MIN(D346,8)*'⚙️ Parámetros'!$B$36,0)),"")</f>
        <v/>
      </c>
      <c r="J346" s="47" t="str">
        <f>IFERROR(IF(D346="","",D346*50*('⚙️ Parámetros'!$B$40-1)),"")</f>
        <v/>
      </c>
      <c r="K346" s="48" t="str">
        <f t="shared" si="5"/>
        <v/>
      </c>
      <c r="L346" s="46" t="str">
        <f>IFERROR(IF(D346="","",IF('📋 Registro Paradas'!O346="Sí",F346*'⚙️ Parámetros'!$B$43*IFERROR(INDEX('⚙️ Parámetros'!$E$23:$E$28,MATCH(C346,'⚙️ Parámetros'!$A$23:$A$28,0)),0),0)),"")</f>
        <v/>
      </c>
      <c r="M346" s="46" t="str">
        <f>IFERROR(IF(D346="","",IF(OR('📋 Registro Paradas'!P346="Sí",'📋 Registro Paradas'!P346="Sí — solo reproceso"),1*'⚙️ Parámetros'!$B$32*IFERROR('📋 Registro Paradas'!M346,1),0)),"")</f>
        <v/>
      </c>
      <c r="N346" s="45" t="str">
        <f>IFERROR(IF(D346="","",IF('📋 Registro Paradas'!N346="Sí",I346*('⚙️ Parámetros'!$B$41-1),0)),"")</f>
        <v/>
      </c>
      <c r="O346" s="49" t="str">
        <f>IFERROR(IF(D346="","",SUM(G346:H346,I346,K346,L346:N346)*'⚙️ Parámetros'!$B$44),"")</f>
        <v/>
      </c>
    </row>
    <row r="347" spans="1:15" x14ac:dyDescent="0.25">
      <c r="A347" s="40" t="str">
        <f>IFERROR('📋 Registro Paradas'!A347,"")</f>
        <v/>
      </c>
      <c r="B347" s="41">
        <f>IFERROR('📋 Registro Paradas'!B347,"")</f>
        <v>0</v>
      </c>
      <c r="C347" s="42">
        <f>IFERROR('📋 Registro Paradas'!C347,"")</f>
        <v>0</v>
      </c>
      <c r="D347" s="43" t="str">
        <f>IFERROR('📋 Registro Paradas'!I347,"")</f>
        <v/>
      </c>
      <c r="E347" s="42">
        <f>IFERROR('📋 Registro Paradas'!E347,"")</f>
        <v>0</v>
      </c>
      <c r="F347" s="44" t="str">
        <f>IFERROR(IF(D347="","",D347*IFERROR(INDEX('⚙️ Parámetros'!$B$23:$B$28,MATCH(C347,'⚙️ Parámetros'!$A$23:$A$28,0)),0)),"")</f>
        <v/>
      </c>
      <c r="G347" s="45" t="str">
        <f>IFERROR(IF(F347="","",F347*IFERROR(INDEX('⚙️ Parámetros'!$E$23:$E$28,MATCH(C347,'⚙️ Parámetros'!$A$23:$A$28,0)),0)),"")</f>
        <v/>
      </c>
      <c r="H347" s="46" t="str">
        <f>IFERROR(IF(D347="","",IFERROR('📋 Registro Paradas'!M347,0)*'⚙️ Parámetros'!$B$32*D347),"")</f>
        <v/>
      </c>
      <c r="I347" s="46" t="str">
        <f>IFERROR(IF(D347="","",MIN(D347,4)*'⚙️ Parámetros'!$B$34+IF('📋 Registro Paradas'!N347="Sí",MIN(D347,8)*'⚙️ Parámetros'!$B$36,0)),"")</f>
        <v/>
      </c>
      <c r="J347" s="47" t="str">
        <f>IFERROR(IF(D347="","",D347*50*('⚙️ Parámetros'!$B$40-1)),"")</f>
        <v/>
      </c>
      <c r="K347" s="48" t="str">
        <f t="shared" si="5"/>
        <v/>
      </c>
      <c r="L347" s="46" t="str">
        <f>IFERROR(IF(D347="","",IF('📋 Registro Paradas'!O347="Sí",F347*'⚙️ Parámetros'!$B$43*IFERROR(INDEX('⚙️ Parámetros'!$E$23:$E$28,MATCH(C347,'⚙️ Parámetros'!$A$23:$A$28,0)),0),0)),"")</f>
        <v/>
      </c>
      <c r="M347" s="46" t="str">
        <f>IFERROR(IF(D347="","",IF(OR('📋 Registro Paradas'!P347="Sí",'📋 Registro Paradas'!P347="Sí — solo reproceso"),1*'⚙️ Parámetros'!$B$32*IFERROR('📋 Registro Paradas'!M347,1),0)),"")</f>
        <v/>
      </c>
      <c r="N347" s="45" t="str">
        <f>IFERROR(IF(D347="","",IF('📋 Registro Paradas'!N347="Sí",I347*('⚙️ Parámetros'!$B$41-1),0)),"")</f>
        <v/>
      </c>
      <c r="O347" s="49" t="str">
        <f>IFERROR(IF(D347="","",SUM(G347:H347,I347,K347,L347:N347)*'⚙️ Parámetros'!$B$44),"")</f>
        <v/>
      </c>
    </row>
    <row r="348" spans="1:15" x14ac:dyDescent="0.25">
      <c r="A348" s="40" t="str">
        <f>IFERROR('📋 Registro Paradas'!A348,"")</f>
        <v/>
      </c>
      <c r="B348" s="41">
        <f>IFERROR('📋 Registro Paradas'!B348,"")</f>
        <v>0</v>
      </c>
      <c r="C348" s="42">
        <f>IFERROR('📋 Registro Paradas'!C348,"")</f>
        <v>0</v>
      </c>
      <c r="D348" s="43" t="str">
        <f>IFERROR('📋 Registro Paradas'!I348,"")</f>
        <v/>
      </c>
      <c r="E348" s="42">
        <f>IFERROR('📋 Registro Paradas'!E348,"")</f>
        <v>0</v>
      </c>
      <c r="F348" s="44" t="str">
        <f>IFERROR(IF(D348="","",D348*IFERROR(INDEX('⚙️ Parámetros'!$B$23:$B$28,MATCH(C348,'⚙️ Parámetros'!$A$23:$A$28,0)),0)),"")</f>
        <v/>
      </c>
      <c r="G348" s="45" t="str">
        <f>IFERROR(IF(F348="","",F348*IFERROR(INDEX('⚙️ Parámetros'!$E$23:$E$28,MATCH(C348,'⚙️ Parámetros'!$A$23:$A$28,0)),0)),"")</f>
        <v/>
      </c>
      <c r="H348" s="46" t="str">
        <f>IFERROR(IF(D348="","",IFERROR('📋 Registro Paradas'!M348,0)*'⚙️ Parámetros'!$B$32*D348),"")</f>
        <v/>
      </c>
      <c r="I348" s="46" t="str">
        <f>IFERROR(IF(D348="","",MIN(D348,4)*'⚙️ Parámetros'!$B$34+IF('📋 Registro Paradas'!N348="Sí",MIN(D348,8)*'⚙️ Parámetros'!$B$36,0)),"")</f>
        <v/>
      </c>
      <c r="J348" s="47" t="str">
        <f>IFERROR(IF(D348="","",D348*50*('⚙️ Parámetros'!$B$40-1)),"")</f>
        <v/>
      </c>
      <c r="K348" s="48" t="str">
        <f t="shared" si="5"/>
        <v/>
      </c>
      <c r="L348" s="46" t="str">
        <f>IFERROR(IF(D348="","",IF('📋 Registro Paradas'!O348="Sí",F348*'⚙️ Parámetros'!$B$43*IFERROR(INDEX('⚙️ Parámetros'!$E$23:$E$28,MATCH(C348,'⚙️ Parámetros'!$A$23:$A$28,0)),0),0)),"")</f>
        <v/>
      </c>
      <c r="M348" s="46" t="str">
        <f>IFERROR(IF(D348="","",IF(OR('📋 Registro Paradas'!P348="Sí",'📋 Registro Paradas'!P348="Sí — solo reproceso"),1*'⚙️ Parámetros'!$B$32*IFERROR('📋 Registro Paradas'!M348,1),0)),"")</f>
        <v/>
      </c>
      <c r="N348" s="45" t="str">
        <f>IFERROR(IF(D348="","",IF('📋 Registro Paradas'!N348="Sí",I348*('⚙️ Parámetros'!$B$41-1),0)),"")</f>
        <v/>
      </c>
      <c r="O348" s="49" t="str">
        <f>IFERROR(IF(D348="","",SUM(G348:H348,I348,K348,L348:N348)*'⚙️ Parámetros'!$B$44),"")</f>
        <v/>
      </c>
    </row>
    <row r="349" spans="1:15" x14ac:dyDescent="0.25">
      <c r="A349" s="40" t="str">
        <f>IFERROR('📋 Registro Paradas'!A349,"")</f>
        <v/>
      </c>
      <c r="B349" s="41">
        <f>IFERROR('📋 Registro Paradas'!B349,"")</f>
        <v>0</v>
      </c>
      <c r="C349" s="42">
        <f>IFERROR('📋 Registro Paradas'!C349,"")</f>
        <v>0</v>
      </c>
      <c r="D349" s="43" t="str">
        <f>IFERROR('📋 Registro Paradas'!I349,"")</f>
        <v/>
      </c>
      <c r="E349" s="42">
        <f>IFERROR('📋 Registro Paradas'!E349,"")</f>
        <v>0</v>
      </c>
      <c r="F349" s="44" t="str">
        <f>IFERROR(IF(D349="","",D349*IFERROR(INDEX('⚙️ Parámetros'!$B$23:$B$28,MATCH(C349,'⚙️ Parámetros'!$A$23:$A$28,0)),0)),"")</f>
        <v/>
      </c>
      <c r="G349" s="45" t="str">
        <f>IFERROR(IF(F349="","",F349*IFERROR(INDEX('⚙️ Parámetros'!$E$23:$E$28,MATCH(C349,'⚙️ Parámetros'!$A$23:$A$28,0)),0)),"")</f>
        <v/>
      </c>
      <c r="H349" s="46" t="str">
        <f>IFERROR(IF(D349="","",IFERROR('📋 Registro Paradas'!M349,0)*'⚙️ Parámetros'!$B$32*D349),"")</f>
        <v/>
      </c>
      <c r="I349" s="46" t="str">
        <f>IFERROR(IF(D349="","",MIN(D349,4)*'⚙️ Parámetros'!$B$34+IF('📋 Registro Paradas'!N349="Sí",MIN(D349,8)*'⚙️ Parámetros'!$B$36,0)),"")</f>
        <v/>
      </c>
      <c r="J349" s="47" t="str">
        <f>IFERROR(IF(D349="","",D349*50*('⚙️ Parámetros'!$B$40-1)),"")</f>
        <v/>
      </c>
      <c r="K349" s="48" t="str">
        <f t="shared" si="5"/>
        <v/>
      </c>
      <c r="L349" s="46" t="str">
        <f>IFERROR(IF(D349="","",IF('📋 Registro Paradas'!O349="Sí",F349*'⚙️ Parámetros'!$B$43*IFERROR(INDEX('⚙️ Parámetros'!$E$23:$E$28,MATCH(C349,'⚙️ Parámetros'!$A$23:$A$28,0)),0),0)),"")</f>
        <v/>
      </c>
      <c r="M349" s="46" t="str">
        <f>IFERROR(IF(D349="","",IF(OR('📋 Registro Paradas'!P349="Sí",'📋 Registro Paradas'!P349="Sí — solo reproceso"),1*'⚙️ Parámetros'!$B$32*IFERROR('📋 Registro Paradas'!M349,1),0)),"")</f>
        <v/>
      </c>
      <c r="N349" s="45" t="str">
        <f>IFERROR(IF(D349="","",IF('📋 Registro Paradas'!N349="Sí",I349*('⚙️ Parámetros'!$B$41-1),0)),"")</f>
        <v/>
      </c>
      <c r="O349" s="49" t="str">
        <f>IFERROR(IF(D349="","",SUM(G349:H349,I349,K349,L349:N349)*'⚙️ Parámetros'!$B$44),"")</f>
        <v/>
      </c>
    </row>
    <row r="350" spans="1:15" x14ac:dyDescent="0.25">
      <c r="A350" s="40" t="str">
        <f>IFERROR('📋 Registro Paradas'!A350,"")</f>
        <v/>
      </c>
      <c r="B350" s="41">
        <f>IFERROR('📋 Registro Paradas'!B350,"")</f>
        <v>0</v>
      </c>
      <c r="C350" s="42">
        <f>IFERROR('📋 Registro Paradas'!C350,"")</f>
        <v>0</v>
      </c>
      <c r="D350" s="43" t="str">
        <f>IFERROR('📋 Registro Paradas'!I350,"")</f>
        <v/>
      </c>
      <c r="E350" s="42">
        <f>IFERROR('📋 Registro Paradas'!E350,"")</f>
        <v>0</v>
      </c>
      <c r="F350" s="44" t="str">
        <f>IFERROR(IF(D350="","",D350*IFERROR(INDEX('⚙️ Parámetros'!$B$23:$B$28,MATCH(C350,'⚙️ Parámetros'!$A$23:$A$28,0)),0)),"")</f>
        <v/>
      </c>
      <c r="G350" s="45" t="str">
        <f>IFERROR(IF(F350="","",F350*IFERROR(INDEX('⚙️ Parámetros'!$E$23:$E$28,MATCH(C350,'⚙️ Parámetros'!$A$23:$A$28,0)),0)),"")</f>
        <v/>
      </c>
      <c r="H350" s="46" t="str">
        <f>IFERROR(IF(D350="","",IFERROR('📋 Registro Paradas'!M350,0)*'⚙️ Parámetros'!$B$32*D350),"")</f>
        <v/>
      </c>
      <c r="I350" s="46" t="str">
        <f>IFERROR(IF(D350="","",MIN(D350,4)*'⚙️ Parámetros'!$B$34+IF('📋 Registro Paradas'!N350="Sí",MIN(D350,8)*'⚙️ Parámetros'!$B$36,0)),"")</f>
        <v/>
      </c>
      <c r="J350" s="47" t="str">
        <f>IFERROR(IF(D350="","",D350*50*('⚙️ Parámetros'!$B$40-1)),"")</f>
        <v/>
      </c>
      <c r="K350" s="48" t="str">
        <f t="shared" si="5"/>
        <v/>
      </c>
      <c r="L350" s="46" t="str">
        <f>IFERROR(IF(D350="","",IF('📋 Registro Paradas'!O350="Sí",F350*'⚙️ Parámetros'!$B$43*IFERROR(INDEX('⚙️ Parámetros'!$E$23:$E$28,MATCH(C350,'⚙️ Parámetros'!$A$23:$A$28,0)),0),0)),"")</f>
        <v/>
      </c>
      <c r="M350" s="46" t="str">
        <f>IFERROR(IF(D350="","",IF(OR('📋 Registro Paradas'!P350="Sí",'📋 Registro Paradas'!P350="Sí — solo reproceso"),1*'⚙️ Parámetros'!$B$32*IFERROR('📋 Registro Paradas'!M350,1),0)),"")</f>
        <v/>
      </c>
      <c r="N350" s="45" t="str">
        <f>IFERROR(IF(D350="","",IF('📋 Registro Paradas'!N350="Sí",I350*('⚙️ Parámetros'!$B$41-1),0)),"")</f>
        <v/>
      </c>
      <c r="O350" s="49" t="str">
        <f>IFERROR(IF(D350="","",SUM(G350:H350,I350,K350,L350:N350)*'⚙️ Parámetros'!$B$44),"")</f>
        <v/>
      </c>
    </row>
    <row r="351" spans="1:15" x14ac:dyDescent="0.25">
      <c r="A351" s="40" t="str">
        <f>IFERROR('📋 Registro Paradas'!A351,"")</f>
        <v/>
      </c>
      <c r="B351" s="41">
        <f>IFERROR('📋 Registro Paradas'!B351,"")</f>
        <v>0</v>
      </c>
      <c r="C351" s="42">
        <f>IFERROR('📋 Registro Paradas'!C351,"")</f>
        <v>0</v>
      </c>
      <c r="D351" s="43" t="str">
        <f>IFERROR('📋 Registro Paradas'!I351,"")</f>
        <v/>
      </c>
      <c r="E351" s="42">
        <f>IFERROR('📋 Registro Paradas'!E351,"")</f>
        <v>0</v>
      </c>
      <c r="F351" s="44" t="str">
        <f>IFERROR(IF(D351="","",D351*IFERROR(INDEX('⚙️ Parámetros'!$B$23:$B$28,MATCH(C351,'⚙️ Parámetros'!$A$23:$A$28,0)),0)),"")</f>
        <v/>
      </c>
      <c r="G351" s="45" t="str">
        <f>IFERROR(IF(F351="","",F351*IFERROR(INDEX('⚙️ Parámetros'!$E$23:$E$28,MATCH(C351,'⚙️ Parámetros'!$A$23:$A$28,0)),0)),"")</f>
        <v/>
      </c>
      <c r="H351" s="46" t="str">
        <f>IFERROR(IF(D351="","",IFERROR('📋 Registro Paradas'!M351,0)*'⚙️ Parámetros'!$B$32*D351),"")</f>
        <v/>
      </c>
      <c r="I351" s="46" t="str">
        <f>IFERROR(IF(D351="","",MIN(D351,4)*'⚙️ Parámetros'!$B$34+IF('📋 Registro Paradas'!N351="Sí",MIN(D351,8)*'⚙️ Parámetros'!$B$36,0)),"")</f>
        <v/>
      </c>
      <c r="J351" s="47" t="str">
        <f>IFERROR(IF(D351="","",D351*50*('⚙️ Parámetros'!$B$40-1)),"")</f>
        <v/>
      </c>
      <c r="K351" s="48" t="str">
        <f t="shared" si="5"/>
        <v/>
      </c>
      <c r="L351" s="46" t="str">
        <f>IFERROR(IF(D351="","",IF('📋 Registro Paradas'!O351="Sí",F351*'⚙️ Parámetros'!$B$43*IFERROR(INDEX('⚙️ Parámetros'!$E$23:$E$28,MATCH(C351,'⚙️ Parámetros'!$A$23:$A$28,0)),0),0)),"")</f>
        <v/>
      </c>
      <c r="M351" s="46" t="str">
        <f>IFERROR(IF(D351="","",IF(OR('📋 Registro Paradas'!P351="Sí",'📋 Registro Paradas'!P351="Sí — solo reproceso"),1*'⚙️ Parámetros'!$B$32*IFERROR('📋 Registro Paradas'!M351,1),0)),"")</f>
        <v/>
      </c>
      <c r="N351" s="45" t="str">
        <f>IFERROR(IF(D351="","",IF('📋 Registro Paradas'!N351="Sí",I351*('⚙️ Parámetros'!$B$41-1),0)),"")</f>
        <v/>
      </c>
      <c r="O351" s="49" t="str">
        <f>IFERROR(IF(D351="","",SUM(G351:H351,I351,K351,L351:N351)*'⚙️ Parámetros'!$B$44),"")</f>
        <v/>
      </c>
    </row>
    <row r="352" spans="1:15" x14ac:dyDescent="0.25">
      <c r="A352" s="40" t="str">
        <f>IFERROR('📋 Registro Paradas'!A352,"")</f>
        <v/>
      </c>
      <c r="B352" s="41">
        <f>IFERROR('📋 Registro Paradas'!B352,"")</f>
        <v>0</v>
      </c>
      <c r="C352" s="42">
        <f>IFERROR('📋 Registro Paradas'!C352,"")</f>
        <v>0</v>
      </c>
      <c r="D352" s="43" t="str">
        <f>IFERROR('📋 Registro Paradas'!I352,"")</f>
        <v/>
      </c>
      <c r="E352" s="42">
        <f>IFERROR('📋 Registro Paradas'!E352,"")</f>
        <v>0</v>
      </c>
      <c r="F352" s="44" t="str">
        <f>IFERROR(IF(D352="","",D352*IFERROR(INDEX('⚙️ Parámetros'!$B$23:$B$28,MATCH(C352,'⚙️ Parámetros'!$A$23:$A$28,0)),0)),"")</f>
        <v/>
      </c>
      <c r="G352" s="45" t="str">
        <f>IFERROR(IF(F352="","",F352*IFERROR(INDEX('⚙️ Parámetros'!$E$23:$E$28,MATCH(C352,'⚙️ Parámetros'!$A$23:$A$28,0)),0)),"")</f>
        <v/>
      </c>
      <c r="H352" s="46" t="str">
        <f>IFERROR(IF(D352="","",IFERROR('📋 Registro Paradas'!M352,0)*'⚙️ Parámetros'!$B$32*D352),"")</f>
        <v/>
      </c>
      <c r="I352" s="46" t="str">
        <f>IFERROR(IF(D352="","",MIN(D352,4)*'⚙️ Parámetros'!$B$34+IF('📋 Registro Paradas'!N352="Sí",MIN(D352,8)*'⚙️ Parámetros'!$B$36,0)),"")</f>
        <v/>
      </c>
      <c r="J352" s="47" t="str">
        <f>IFERROR(IF(D352="","",D352*50*('⚙️ Parámetros'!$B$40-1)),"")</f>
        <v/>
      </c>
      <c r="K352" s="48" t="str">
        <f t="shared" si="5"/>
        <v/>
      </c>
      <c r="L352" s="46" t="str">
        <f>IFERROR(IF(D352="","",IF('📋 Registro Paradas'!O352="Sí",F352*'⚙️ Parámetros'!$B$43*IFERROR(INDEX('⚙️ Parámetros'!$E$23:$E$28,MATCH(C352,'⚙️ Parámetros'!$A$23:$A$28,0)),0),0)),"")</f>
        <v/>
      </c>
      <c r="M352" s="46" t="str">
        <f>IFERROR(IF(D352="","",IF(OR('📋 Registro Paradas'!P352="Sí",'📋 Registro Paradas'!P352="Sí — solo reproceso"),1*'⚙️ Parámetros'!$B$32*IFERROR('📋 Registro Paradas'!M352,1),0)),"")</f>
        <v/>
      </c>
      <c r="N352" s="45" t="str">
        <f>IFERROR(IF(D352="","",IF('📋 Registro Paradas'!N352="Sí",I352*('⚙️ Parámetros'!$B$41-1),0)),"")</f>
        <v/>
      </c>
      <c r="O352" s="49" t="str">
        <f>IFERROR(IF(D352="","",SUM(G352:H352,I352,K352,L352:N352)*'⚙️ Parámetros'!$B$44),"")</f>
        <v/>
      </c>
    </row>
    <row r="353" spans="1:15" x14ac:dyDescent="0.25">
      <c r="A353" s="40" t="str">
        <f>IFERROR('📋 Registro Paradas'!A353,"")</f>
        <v/>
      </c>
      <c r="B353" s="41">
        <f>IFERROR('📋 Registro Paradas'!B353,"")</f>
        <v>0</v>
      </c>
      <c r="C353" s="42">
        <f>IFERROR('📋 Registro Paradas'!C353,"")</f>
        <v>0</v>
      </c>
      <c r="D353" s="43" t="str">
        <f>IFERROR('📋 Registro Paradas'!I353,"")</f>
        <v/>
      </c>
      <c r="E353" s="42">
        <f>IFERROR('📋 Registro Paradas'!E353,"")</f>
        <v>0</v>
      </c>
      <c r="F353" s="44" t="str">
        <f>IFERROR(IF(D353="","",D353*IFERROR(INDEX('⚙️ Parámetros'!$B$23:$B$28,MATCH(C353,'⚙️ Parámetros'!$A$23:$A$28,0)),0)),"")</f>
        <v/>
      </c>
      <c r="G353" s="45" t="str">
        <f>IFERROR(IF(F353="","",F353*IFERROR(INDEX('⚙️ Parámetros'!$E$23:$E$28,MATCH(C353,'⚙️ Parámetros'!$A$23:$A$28,0)),0)),"")</f>
        <v/>
      </c>
      <c r="H353" s="46" t="str">
        <f>IFERROR(IF(D353="","",IFERROR('📋 Registro Paradas'!M353,0)*'⚙️ Parámetros'!$B$32*D353),"")</f>
        <v/>
      </c>
      <c r="I353" s="46" t="str">
        <f>IFERROR(IF(D353="","",MIN(D353,4)*'⚙️ Parámetros'!$B$34+IF('📋 Registro Paradas'!N353="Sí",MIN(D353,8)*'⚙️ Parámetros'!$B$36,0)),"")</f>
        <v/>
      </c>
      <c r="J353" s="47" t="str">
        <f>IFERROR(IF(D353="","",D353*50*('⚙️ Parámetros'!$B$40-1)),"")</f>
        <v/>
      </c>
      <c r="K353" s="48" t="str">
        <f t="shared" si="5"/>
        <v/>
      </c>
      <c r="L353" s="46" t="str">
        <f>IFERROR(IF(D353="","",IF('📋 Registro Paradas'!O353="Sí",F353*'⚙️ Parámetros'!$B$43*IFERROR(INDEX('⚙️ Parámetros'!$E$23:$E$28,MATCH(C353,'⚙️ Parámetros'!$A$23:$A$28,0)),0),0)),"")</f>
        <v/>
      </c>
      <c r="M353" s="46" t="str">
        <f>IFERROR(IF(D353="","",IF(OR('📋 Registro Paradas'!P353="Sí",'📋 Registro Paradas'!P353="Sí — solo reproceso"),1*'⚙️ Parámetros'!$B$32*IFERROR('📋 Registro Paradas'!M353,1),0)),"")</f>
        <v/>
      </c>
      <c r="N353" s="45" t="str">
        <f>IFERROR(IF(D353="","",IF('📋 Registro Paradas'!N353="Sí",I353*('⚙️ Parámetros'!$B$41-1),0)),"")</f>
        <v/>
      </c>
      <c r="O353" s="49" t="str">
        <f>IFERROR(IF(D353="","",SUM(G353:H353,I353,K353,L353:N353)*'⚙️ Parámetros'!$B$44),"")</f>
        <v/>
      </c>
    </row>
    <row r="354" spans="1:15" x14ac:dyDescent="0.25">
      <c r="A354" s="40" t="str">
        <f>IFERROR('📋 Registro Paradas'!A354,"")</f>
        <v/>
      </c>
      <c r="B354" s="41">
        <f>IFERROR('📋 Registro Paradas'!B354,"")</f>
        <v>0</v>
      </c>
      <c r="C354" s="42">
        <f>IFERROR('📋 Registro Paradas'!C354,"")</f>
        <v>0</v>
      </c>
      <c r="D354" s="43" t="str">
        <f>IFERROR('📋 Registro Paradas'!I354,"")</f>
        <v/>
      </c>
      <c r="E354" s="42">
        <f>IFERROR('📋 Registro Paradas'!E354,"")</f>
        <v>0</v>
      </c>
      <c r="F354" s="44" t="str">
        <f>IFERROR(IF(D354="","",D354*IFERROR(INDEX('⚙️ Parámetros'!$B$23:$B$28,MATCH(C354,'⚙️ Parámetros'!$A$23:$A$28,0)),0)),"")</f>
        <v/>
      </c>
      <c r="G354" s="45" t="str">
        <f>IFERROR(IF(F354="","",F354*IFERROR(INDEX('⚙️ Parámetros'!$E$23:$E$28,MATCH(C354,'⚙️ Parámetros'!$A$23:$A$28,0)),0)),"")</f>
        <v/>
      </c>
      <c r="H354" s="46" t="str">
        <f>IFERROR(IF(D354="","",IFERROR('📋 Registro Paradas'!M354,0)*'⚙️ Parámetros'!$B$32*D354),"")</f>
        <v/>
      </c>
      <c r="I354" s="46" t="str">
        <f>IFERROR(IF(D354="","",MIN(D354,4)*'⚙️ Parámetros'!$B$34+IF('📋 Registro Paradas'!N354="Sí",MIN(D354,8)*'⚙️ Parámetros'!$B$36,0)),"")</f>
        <v/>
      </c>
      <c r="J354" s="47" t="str">
        <f>IFERROR(IF(D354="","",D354*50*('⚙️ Parámetros'!$B$40-1)),"")</f>
        <v/>
      </c>
      <c r="K354" s="48" t="str">
        <f t="shared" si="5"/>
        <v/>
      </c>
      <c r="L354" s="46" t="str">
        <f>IFERROR(IF(D354="","",IF('📋 Registro Paradas'!O354="Sí",F354*'⚙️ Parámetros'!$B$43*IFERROR(INDEX('⚙️ Parámetros'!$E$23:$E$28,MATCH(C354,'⚙️ Parámetros'!$A$23:$A$28,0)),0),0)),"")</f>
        <v/>
      </c>
      <c r="M354" s="46" t="str">
        <f>IFERROR(IF(D354="","",IF(OR('📋 Registro Paradas'!P354="Sí",'📋 Registro Paradas'!P354="Sí — solo reproceso"),1*'⚙️ Parámetros'!$B$32*IFERROR('📋 Registro Paradas'!M354,1),0)),"")</f>
        <v/>
      </c>
      <c r="N354" s="45" t="str">
        <f>IFERROR(IF(D354="","",IF('📋 Registro Paradas'!N354="Sí",I354*('⚙️ Parámetros'!$B$41-1),0)),"")</f>
        <v/>
      </c>
      <c r="O354" s="49" t="str">
        <f>IFERROR(IF(D354="","",SUM(G354:H354,I354,K354,L354:N354)*'⚙️ Parámetros'!$B$44),"")</f>
        <v/>
      </c>
    </row>
    <row r="355" spans="1:15" x14ac:dyDescent="0.25">
      <c r="A355" s="40" t="str">
        <f>IFERROR('📋 Registro Paradas'!A355,"")</f>
        <v/>
      </c>
      <c r="B355" s="41">
        <f>IFERROR('📋 Registro Paradas'!B355,"")</f>
        <v>0</v>
      </c>
      <c r="C355" s="42">
        <f>IFERROR('📋 Registro Paradas'!C355,"")</f>
        <v>0</v>
      </c>
      <c r="D355" s="43" t="str">
        <f>IFERROR('📋 Registro Paradas'!I355,"")</f>
        <v/>
      </c>
      <c r="E355" s="42">
        <f>IFERROR('📋 Registro Paradas'!E355,"")</f>
        <v>0</v>
      </c>
      <c r="F355" s="44" t="str">
        <f>IFERROR(IF(D355="","",D355*IFERROR(INDEX('⚙️ Parámetros'!$B$23:$B$28,MATCH(C355,'⚙️ Parámetros'!$A$23:$A$28,0)),0)),"")</f>
        <v/>
      </c>
      <c r="G355" s="45" t="str">
        <f>IFERROR(IF(F355="","",F355*IFERROR(INDEX('⚙️ Parámetros'!$E$23:$E$28,MATCH(C355,'⚙️ Parámetros'!$A$23:$A$28,0)),0)),"")</f>
        <v/>
      </c>
      <c r="H355" s="46" t="str">
        <f>IFERROR(IF(D355="","",IFERROR('📋 Registro Paradas'!M355,0)*'⚙️ Parámetros'!$B$32*D355),"")</f>
        <v/>
      </c>
      <c r="I355" s="46" t="str">
        <f>IFERROR(IF(D355="","",MIN(D355,4)*'⚙️ Parámetros'!$B$34+IF('📋 Registro Paradas'!N355="Sí",MIN(D355,8)*'⚙️ Parámetros'!$B$36,0)),"")</f>
        <v/>
      </c>
      <c r="J355" s="47" t="str">
        <f>IFERROR(IF(D355="","",D355*50*('⚙️ Parámetros'!$B$40-1)),"")</f>
        <v/>
      </c>
      <c r="K355" s="48" t="str">
        <f t="shared" si="5"/>
        <v/>
      </c>
      <c r="L355" s="46" t="str">
        <f>IFERROR(IF(D355="","",IF('📋 Registro Paradas'!O355="Sí",F355*'⚙️ Parámetros'!$B$43*IFERROR(INDEX('⚙️ Parámetros'!$E$23:$E$28,MATCH(C355,'⚙️ Parámetros'!$A$23:$A$28,0)),0),0)),"")</f>
        <v/>
      </c>
      <c r="M355" s="46" t="str">
        <f>IFERROR(IF(D355="","",IF(OR('📋 Registro Paradas'!P355="Sí",'📋 Registro Paradas'!P355="Sí — solo reproceso"),1*'⚙️ Parámetros'!$B$32*IFERROR('📋 Registro Paradas'!M355,1),0)),"")</f>
        <v/>
      </c>
      <c r="N355" s="45" t="str">
        <f>IFERROR(IF(D355="","",IF('📋 Registro Paradas'!N355="Sí",I355*('⚙️ Parámetros'!$B$41-1),0)),"")</f>
        <v/>
      </c>
      <c r="O355" s="49" t="str">
        <f>IFERROR(IF(D355="","",SUM(G355:H355,I355,K355,L355:N355)*'⚙️ Parámetros'!$B$44),"")</f>
        <v/>
      </c>
    </row>
    <row r="356" spans="1:15" x14ac:dyDescent="0.25">
      <c r="A356" s="40" t="str">
        <f>IFERROR('📋 Registro Paradas'!A356,"")</f>
        <v/>
      </c>
      <c r="B356" s="41">
        <f>IFERROR('📋 Registro Paradas'!B356,"")</f>
        <v>0</v>
      </c>
      <c r="C356" s="42">
        <f>IFERROR('📋 Registro Paradas'!C356,"")</f>
        <v>0</v>
      </c>
      <c r="D356" s="43" t="str">
        <f>IFERROR('📋 Registro Paradas'!I356,"")</f>
        <v/>
      </c>
      <c r="E356" s="42">
        <f>IFERROR('📋 Registro Paradas'!E356,"")</f>
        <v>0</v>
      </c>
      <c r="F356" s="44" t="str">
        <f>IFERROR(IF(D356="","",D356*IFERROR(INDEX('⚙️ Parámetros'!$B$23:$B$28,MATCH(C356,'⚙️ Parámetros'!$A$23:$A$28,0)),0)),"")</f>
        <v/>
      </c>
      <c r="G356" s="45" t="str">
        <f>IFERROR(IF(F356="","",F356*IFERROR(INDEX('⚙️ Parámetros'!$E$23:$E$28,MATCH(C356,'⚙️ Parámetros'!$A$23:$A$28,0)),0)),"")</f>
        <v/>
      </c>
      <c r="H356" s="46" t="str">
        <f>IFERROR(IF(D356="","",IFERROR('📋 Registro Paradas'!M356,0)*'⚙️ Parámetros'!$B$32*D356),"")</f>
        <v/>
      </c>
      <c r="I356" s="46" t="str">
        <f>IFERROR(IF(D356="","",MIN(D356,4)*'⚙️ Parámetros'!$B$34+IF('📋 Registro Paradas'!N356="Sí",MIN(D356,8)*'⚙️ Parámetros'!$B$36,0)),"")</f>
        <v/>
      </c>
      <c r="J356" s="47" t="str">
        <f>IFERROR(IF(D356="","",D356*50*('⚙️ Parámetros'!$B$40-1)),"")</f>
        <v/>
      </c>
      <c r="K356" s="48" t="str">
        <f t="shared" si="5"/>
        <v/>
      </c>
      <c r="L356" s="46" t="str">
        <f>IFERROR(IF(D356="","",IF('📋 Registro Paradas'!O356="Sí",F356*'⚙️ Parámetros'!$B$43*IFERROR(INDEX('⚙️ Parámetros'!$E$23:$E$28,MATCH(C356,'⚙️ Parámetros'!$A$23:$A$28,0)),0),0)),"")</f>
        <v/>
      </c>
      <c r="M356" s="46" t="str">
        <f>IFERROR(IF(D356="","",IF(OR('📋 Registro Paradas'!P356="Sí",'📋 Registro Paradas'!P356="Sí — solo reproceso"),1*'⚙️ Parámetros'!$B$32*IFERROR('📋 Registro Paradas'!M356,1),0)),"")</f>
        <v/>
      </c>
      <c r="N356" s="45" t="str">
        <f>IFERROR(IF(D356="","",IF('📋 Registro Paradas'!N356="Sí",I356*('⚙️ Parámetros'!$B$41-1),0)),"")</f>
        <v/>
      </c>
      <c r="O356" s="49" t="str">
        <f>IFERROR(IF(D356="","",SUM(G356:H356,I356,K356,L356:N356)*'⚙️ Parámetros'!$B$44),"")</f>
        <v/>
      </c>
    </row>
    <row r="357" spans="1:15" x14ac:dyDescent="0.25">
      <c r="A357" s="40" t="str">
        <f>IFERROR('📋 Registro Paradas'!A357,"")</f>
        <v/>
      </c>
      <c r="B357" s="41">
        <f>IFERROR('📋 Registro Paradas'!B357,"")</f>
        <v>0</v>
      </c>
      <c r="C357" s="42">
        <f>IFERROR('📋 Registro Paradas'!C357,"")</f>
        <v>0</v>
      </c>
      <c r="D357" s="43" t="str">
        <f>IFERROR('📋 Registro Paradas'!I357,"")</f>
        <v/>
      </c>
      <c r="E357" s="42">
        <f>IFERROR('📋 Registro Paradas'!E357,"")</f>
        <v>0</v>
      </c>
      <c r="F357" s="44" t="str">
        <f>IFERROR(IF(D357="","",D357*IFERROR(INDEX('⚙️ Parámetros'!$B$23:$B$28,MATCH(C357,'⚙️ Parámetros'!$A$23:$A$28,0)),0)),"")</f>
        <v/>
      </c>
      <c r="G357" s="45" t="str">
        <f>IFERROR(IF(F357="","",F357*IFERROR(INDEX('⚙️ Parámetros'!$E$23:$E$28,MATCH(C357,'⚙️ Parámetros'!$A$23:$A$28,0)),0)),"")</f>
        <v/>
      </c>
      <c r="H357" s="46" t="str">
        <f>IFERROR(IF(D357="","",IFERROR('📋 Registro Paradas'!M357,0)*'⚙️ Parámetros'!$B$32*D357),"")</f>
        <v/>
      </c>
      <c r="I357" s="46" t="str">
        <f>IFERROR(IF(D357="","",MIN(D357,4)*'⚙️ Parámetros'!$B$34+IF('📋 Registro Paradas'!N357="Sí",MIN(D357,8)*'⚙️ Parámetros'!$B$36,0)),"")</f>
        <v/>
      </c>
      <c r="J357" s="47" t="str">
        <f>IFERROR(IF(D357="","",D357*50*('⚙️ Parámetros'!$B$40-1)),"")</f>
        <v/>
      </c>
      <c r="K357" s="48" t="str">
        <f t="shared" si="5"/>
        <v/>
      </c>
      <c r="L357" s="46" t="str">
        <f>IFERROR(IF(D357="","",IF('📋 Registro Paradas'!O357="Sí",F357*'⚙️ Parámetros'!$B$43*IFERROR(INDEX('⚙️ Parámetros'!$E$23:$E$28,MATCH(C357,'⚙️ Parámetros'!$A$23:$A$28,0)),0),0)),"")</f>
        <v/>
      </c>
      <c r="M357" s="46" t="str">
        <f>IFERROR(IF(D357="","",IF(OR('📋 Registro Paradas'!P357="Sí",'📋 Registro Paradas'!P357="Sí — solo reproceso"),1*'⚙️ Parámetros'!$B$32*IFERROR('📋 Registro Paradas'!M357,1),0)),"")</f>
        <v/>
      </c>
      <c r="N357" s="45" t="str">
        <f>IFERROR(IF(D357="","",IF('📋 Registro Paradas'!N357="Sí",I357*('⚙️ Parámetros'!$B$41-1),0)),"")</f>
        <v/>
      </c>
      <c r="O357" s="49" t="str">
        <f>IFERROR(IF(D357="","",SUM(G357:H357,I357,K357,L357:N357)*'⚙️ Parámetros'!$B$44),"")</f>
        <v/>
      </c>
    </row>
    <row r="358" spans="1:15" x14ac:dyDescent="0.25">
      <c r="A358" s="40" t="str">
        <f>IFERROR('📋 Registro Paradas'!A358,"")</f>
        <v/>
      </c>
      <c r="B358" s="41">
        <f>IFERROR('📋 Registro Paradas'!B358,"")</f>
        <v>0</v>
      </c>
      <c r="C358" s="42">
        <f>IFERROR('📋 Registro Paradas'!C358,"")</f>
        <v>0</v>
      </c>
      <c r="D358" s="43" t="str">
        <f>IFERROR('📋 Registro Paradas'!I358,"")</f>
        <v/>
      </c>
      <c r="E358" s="42">
        <f>IFERROR('📋 Registro Paradas'!E358,"")</f>
        <v>0</v>
      </c>
      <c r="F358" s="44" t="str">
        <f>IFERROR(IF(D358="","",D358*IFERROR(INDEX('⚙️ Parámetros'!$B$23:$B$28,MATCH(C358,'⚙️ Parámetros'!$A$23:$A$28,0)),0)),"")</f>
        <v/>
      </c>
      <c r="G358" s="45" t="str">
        <f>IFERROR(IF(F358="","",F358*IFERROR(INDEX('⚙️ Parámetros'!$E$23:$E$28,MATCH(C358,'⚙️ Parámetros'!$A$23:$A$28,0)),0)),"")</f>
        <v/>
      </c>
      <c r="H358" s="46" t="str">
        <f>IFERROR(IF(D358="","",IFERROR('📋 Registro Paradas'!M358,0)*'⚙️ Parámetros'!$B$32*D358),"")</f>
        <v/>
      </c>
      <c r="I358" s="46" t="str">
        <f>IFERROR(IF(D358="","",MIN(D358,4)*'⚙️ Parámetros'!$B$34+IF('📋 Registro Paradas'!N358="Sí",MIN(D358,8)*'⚙️ Parámetros'!$B$36,0)),"")</f>
        <v/>
      </c>
      <c r="J358" s="47" t="str">
        <f>IFERROR(IF(D358="","",D358*50*('⚙️ Parámetros'!$B$40-1)),"")</f>
        <v/>
      </c>
      <c r="K358" s="48" t="str">
        <f t="shared" si="5"/>
        <v/>
      </c>
      <c r="L358" s="46" t="str">
        <f>IFERROR(IF(D358="","",IF('📋 Registro Paradas'!O358="Sí",F358*'⚙️ Parámetros'!$B$43*IFERROR(INDEX('⚙️ Parámetros'!$E$23:$E$28,MATCH(C358,'⚙️ Parámetros'!$A$23:$A$28,0)),0),0)),"")</f>
        <v/>
      </c>
      <c r="M358" s="46" t="str">
        <f>IFERROR(IF(D358="","",IF(OR('📋 Registro Paradas'!P358="Sí",'📋 Registro Paradas'!P358="Sí — solo reproceso"),1*'⚙️ Parámetros'!$B$32*IFERROR('📋 Registro Paradas'!M358,1),0)),"")</f>
        <v/>
      </c>
      <c r="N358" s="45" t="str">
        <f>IFERROR(IF(D358="","",IF('📋 Registro Paradas'!N358="Sí",I358*('⚙️ Parámetros'!$B$41-1),0)),"")</f>
        <v/>
      </c>
      <c r="O358" s="49" t="str">
        <f>IFERROR(IF(D358="","",SUM(G358:H358,I358,K358,L358:N358)*'⚙️ Parámetros'!$B$44),"")</f>
        <v/>
      </c>
    </row>
    <row r="359" spans="1:15" x14ac:dyDescent="0.25">
      <c r="A359" s="40" t="str">
        <f>IFERROR('📋 Registro Paradas'!A359,"")</f>
        <v/>
      </c>
      <c r="B359" s="41">
        <f>IFERROR('📋 Registro Paradas'!B359,"")</f>
        <v>0</v>
      </c>
      <c r="C359" s="42">
        <f>IFERROR('📋 Registro Paradas'!C359,"")</f>
        <v>0</v>
      </c>
      <c r="D359" s="43" t="str">
        <f>IFERROR('📋 Registro Paradas'!I359,"")</f>
        <v/>
      </c>
      <c r="E359" s="42">
        <f>IFERROR('📋 Registro Paradas'!E359,"")</f>
        <v>0</v>
      </c>
      <c r="F359" s="44" t="str">
        <f>IFERROR(IF(D359="","",D359*IFERROR(INDEX('⚙️ Parámetros'!$B$23:$B$28,MATCH(C359,'⚙️ Parámetros'!$A$23:$A$28,0)),0)),"")</f>
        <v/>
      </c>
      <c r="G359" s="45" t="str">
        <f>IFERROR(IF(F359="","",F359*IFERROR(INDEX('⚙️ Parámetros'!$E$23:$E$28,MATCH(C359,'⚙️ Parámetros'!$A$23:$A$28,0)),0)),"")</f>
        <v/>
      </c>
      <c r="H359" s="46" t="str">
        <f>IFERROR(IF(D359="","",IFERROR('📋 Registro Paradas'!M359,0)*'⚙️ Parámetros'!$B$32*D359),"")</f>
        <v/>
      </c>
      <c r="I359" s="46" t="str">
        <f>IFERROR(IF(D359="","",MIN(D359,4)*'⚙️ Parámetros'!$B$34+IF('📋 Registro Paradas'!N359="Sí",MIN(D359,8)*'⚙️ Parámetros'!$B$36,0)),"")</f>
        <v/>
      </c>
      <c r="J359" s="47" t="str">
        <f>IFERROR(IF(D359="","",D359*50*('⚙️ Parámetros'!$B$40-1)),"")</f>
        <v/>
      </c>
      <c r="K359" s="48" t="str">
        <f t="shared" si="5"/>
        <v/>
      </c>
      <c r="L359" s="46" t="str">
        <f>IFERROR(IF(D359="","",IF('📋 Registro Paradas'!O359="Sí",F359*'⚙️ Parámetros'!$B$43*IFERROR(INDEX('⚙️ Parámetros'!$E$23:$E$28,MATCH(C359,'⚙️ Parámetros'!$A$23:$A$28,0)),0),0)),"")</f>
        <v/>
      </c>
      <c r="M359" s="46" t="str">
        <f>IFERROR(IF(D359="","",IF(OR('📋 Registro Paradas'!P359="Sí",'📋 Registro Paradas'!P359="Sí — solo reproceso"),1*'⚙️ Parámetros'!$B$32*IFERROR('📋 Registro Paradas'!M359,1),0)),"")</f>
        <v/>
      </c>
      <c r="N359" s="45" t="str">
        <f>IFERROR(IF(D359="","",IF('📋 Registro Paradas'!N359="Sí",I359*('⚙️ Parámetros'!$B$41-1),0)),"")</f>
        <v/>
      </c>
      <c r="O359" s="49" t="str">
        <f>IFERROR(IF(D359="","",SUM(G359:H359,I359,K359,L359:N359)*'⚙️ Parámetros'!$B$44),"")</f>
        <v/>
      </c>
    </row>
    <row r="360" spans="1:15" x14ac:dyDescent="0.25">
      <c r="A360" s="40" t="str">
        <f>IFERROR('📋 Registro Paradas'!A360,"")</f>
        <v/>
      </c>
      <c r="B360" s="41">
        <f>IFERROR('📋 Registro Paradas'!B360,"")</f>
        <v>0</v>
      </c>
      <c r="C360" s="42">
        <f>IFERROR('📋 Registro Paradas'!C360,"")</f>
        <v>0</v>
      </c>
      <c r="D360" s="43" t="str">
        <f>IFERROR('📋 Registro Paradas'!I360,"")</f>
        <v/>
      </c>
      <c r="E360" s="42">
        <f>IFERROR('📋 Registro Paradas'!E360,"")</f>
        <v>0</v>
      </c>
      <c r="F360" s="44" t="str">
        <f>IFERROR(IF(D360="","",D360*IFERROR(INDEX('⚙️ Parámetros'!$B$23:$B$28,MATCH(C360,'⚙️ Parámetros'!$A$23:$A$28,0)),0)),"")</f>
        <v/>
      </c>
      <c r="G360" s="45" t="str">
        <f>IFERROR(IF(F360="","",F360*IFERROR(INDEX('⚙️ Parámetros'!$E$23:$E$28,MATCH(C360,'⚙️ Parámetros'!$A$23:$A$28,0)),0)),"")</f>
        <v/>
      </c>
      <c r="H360" s="46" t="str">
        <f>IFERROR(IF(D360="","",IFERROR('📋 Registro Paradas'!M360,0)*'⚙️ Parámetros'!$B$32*D360),"")</f>
        <v/>
      </c>
      <c r="I360" s="46" t="str">
        <f>IFERROR(IF(D360="","",MIN(D360,4)*'⚙️ Parámetros'!$B$34+IF('📋 Registro Paradas'!N360="Sí",MIN(D360,8)*'⚙️ Parámetros'!$B$36,0)),"")</f>
        <v/>
      </c>
      <c r="J360" s="47" t="str">
        <f>IFERROR(IF(D360="","",D360*50*('⚙️ Parámetros'!$B$40-1)),"")</f>
        <v/>
      </c>
      <c r="K360" s="48" t="str">
        <f t="shared" si="5"/>
        <v/>
      </c>
      <c r="L360" s="46" t="str">
        <f>IFERROR(IF(D360="","",IF('📋 Registro Paradas'!O360="Sí",F360*'⚙️ Parámetros'!$B$43*IFERROR(INDEX('⚙️ Parámetros'!$E$23:$E$28,MATCH(C360,'⚙️ Parámetros'!$A$23:$A$28,0)),0),0)),"")</f>
        <v/>
      </c>
      <c r="M360" s="46" t="str">
        <f>IFERROR(IF(D360="","",IF(OR('📋 Registro Paradas'!P360="Sí",'📋 Registro Paradas'!P360="Sí — solo reproceso"),1*'⚙️ Parámetros'!$B$32*IFERROR('📋 Registro Paradas'!M360,1),0)),"")</f>
        <v/>
      </c>
      <c r="N360" s="45" t="str">
        <f>IFERROR(IF(D360="","",IF('📋 Registro Paradas'!N360="Sí",I360*('⚙️ Parámetros'!$B$41-1),0)),"")</f>
        <v/>
      </c>
      <c r="O360" s="49" t="str">
        <f>IFERROR(IF(D360="","",SUM(G360:H360,I360,K360,L360:N360)*'⚙️ Parámetros'!$B$44),"")</f>
        <v/>
      </c>
    </row>
    <row r="361" spans="1:15" x14ac:dyDescent="0.25">
      <c r="A361" s="40" t="str">
        <f>IFERROR('📋 Registro Paradas'!A361,"")</f>
        <v/>
      </c>
      <c r="B361" s="41">
        <f>IFERROR('📋 Registro Paradas'!B361,"")</f>
        <v>0</v>
      </c>
      <c r="C361" s="42">
        <f>IFERROR('📋 Registro Paradas'!C361,"")</f>
        <v>0</v>
      </c>
      <c r="D361" s="43" t="str">
        <f>IFERROR('📋 Registro Paradas'!I361,"")</f>
        <v/>
      </c>
      <c r="E361" s="42">
        <f>IFERROR('📋 Registro Paradas'!E361,"")</f>
        <v>0</v>
      </c>
      <c r="F361" s="44" t="str">
        <f>IFERROR(IF(D361="","",D361*IFERROR(INDEX('⚙️ Parámetros'!$B$23:$B$28,MATCH(C361,'⚙️ Parámetros'!$A$23:$A$28,0)),0)),"")</f>
        <v/>
      </c>
      <c r="G361" s="45" t="str">
        <f>IFERROR(IF(F361="","",F361*IFERROR(INDEX('⚙️ Parámetros'!$E$23:$E$28,MATCH(C361,'⚙️ Parámetros'!$A$23:$A$28,0)),0)),"")</f>
        <v/>
      </c>
      <c r="H361" s="46" t="str">
        <f>IFERROR(IF(D361="","",IFERROR('📋 Registro Paradas'!M361,0)*'⚙️ Parámetros'!$B$32*D361),"")</f>
        <v/>
      </c>
      <c r="I361" s="46" t="str">
        <f>IFERROR(IF(D361="","",MIN(D361,4)*'⚙️ Parámetros'!$B$34+IF('📋 Registro Paradas'!N361="Sí",MIN(D361,8)*'⚙️ Parámetros'!$B$36,0)),"")</f>
        <v/>
      </c>
      <c r="J361" s="47" t="str">
        <f>IFERROR(IF(D361="","",D361*50*('⚙️ Parámetros'!$B$40-1)),"")</f>
        <v/>
      </c>
      <c r="K361" s="48" t="str">
        <f t="shared" si="5"/>
        <v/>
      </c>
      <c r="L361" s="46" t="str">
        <f>IFERROR(IF(D361="","",IF('📋 Registro Paradas'!O361="Sí",F361*'⚙️ Parámetros'!$B$43*IFERROR(INDEX('⚙️ Parámetros'!$E$23:$E$28,MATCH(C361,'⚙️ Parámetros'!$A$23:$A$28,0)),0),0)),"")</f>
        <v/>
      </c>
      <c r="M361" s="46" t="str">
        <f>IFERROR(IF(D361="","",IF(OR('📋 Registro Paradas'!P361="Sí",'📋 Registro Paradas'!P361="Sí — solo reproceso"),1*'⚙️ Parámetros'!$B$32*IFERROR('📋 Registro Paradas'!M361,1),0)),"")</f>
        <v/>
      </c>
      <c r="N361" s="45" t="str">
        <f>IFERROR(IF(D361="","",IF('📋 Registro Paradas'!N361="Sí",I361*('⚙️ Parámetros'!$B$41-1),0)),"")</f>
        <v/>
      </c>
      <c r="O361" s="49" t="str">
        <f>IFERROR(IF(D361="","",SUM(G361:H361,I361,K361,L361:N361)*'⚙️ Parámetros'!$B$44),"")</f>
        <v/>
      </c>
    </row>
    <row r="362" spans="1:15" x14ac:dyDescent="0.25">
      <c r="A362" s="40" t="str">
        <f>IFERROR('📋 Registro Paradas'!A362,"")</f>
        <v/>
      </c>
      <c r="B362" s="41">
        <f>IFERROR('📋 Registro Paradas'!B362,"")</f>
        <v>0</v>
      </c>
      <c r="C362" s="42">
        <f>IFERROR('📋 Registro Paradas'!C362,"")</f>
        <v>0</v>
      </c>
      <c r="D362" s="43" t="str">
        <f>IFERROR('📋 Registro Paradas'!I362,"")</f>
        <v/>
      </c>
      <c r="E362" s="42">
        <f>IFERROR('📋 Registro Paradas'!E362,"")</f>
        <v>0</v>
      </c>
      <c r="F362" s="44" t="str">
        <f>IFERROR(IF(D362="","",D362*IFERROR(INDEX('⚙️ Parámetros'!$B$23:$B$28,MATCH(C362,'⚙️ Parámetros'!$A$23:$A$28,0)),0)),"")</f>
        <v/>
      </c>
      <c r="G362" s="45" t="str">
        <f>IFERROR(IF(F362="","",F362*IFERROR(INDEX('⚙️ Parámetros'!$E$23:$E$28,MATCH(C362,'⚙️ Parámetros'!$A$23:$A$28,0)),0)),"")</f>
        <v/>
      </c>
      <c r="H362" s="46" t="str">
        <f>IFERROR(IF(D362="","",IFERROR('📋 Registro Paradas'!M362,0)*'⚙️ Parámetros'!$B$32*D362),"")</f>
        <v/>
      </c>
      <c r="I362" s="46" t="str">
        <f>IFERROR(IF(D362="","",MIN(D362,4)*'⚙️ Parámetros'!$B$34+IF('📋 Registro Paradas'!N362="Sí",MIN(D362,8)*'⚙️ Parámetros'!$B$36,0)),"")</f>
        <v/>
      </c>
      <c r="J362" s="47" t="str">
        <f>IFERROR(IF(D362="","",D362*50*('⚙️ Parámetros'!$B$40-1)),"")</f>
        <v/>
      </c>
      <c r="K362" s="48" t="str">
        <f t="shared" si="5"/>
        <v/>
      </c>
      <c r="L362" s="46" t="str">
        <f>IFERROR(IF(D362="","",IF('📋 Registro Paradas'!O362="Sí",F362*'⚙️ Parámetros'!$B$43*IFERROR(INDEX('⚙️ Parámetros'!$E$23:$E$28,MATCH(C362,'⚙️ Parámetros'!$A$23:$A$28,0)),0),0)),"")</f>
        <v/>
      </c>
      <c r="M362" s="46" t="str">
        <f>IFERROR(IF(D362="","",IF(OR('📋 Registro Paradas'!P362="Sí",'📋 Registro Paradas'!P362="Sí — solo reproceso"),1*'⚙️ Parámetros'!$B$32*IFERROR('📋 Registro Paradas'!M362,1),0)),"")</f>
        <v/>
      </c>
      <c r="N362" s="45" t="str">
        <f>IFERROR(IF(D362="","",IF('📋 Registro Paradas'!N362="Sí",I362*('⚙️ Parámetros'!$B$41-1),0)),"")</f>
        <v/>
      </c>
      <c r="O362" s="49" t="str">
        <f>IFERROR(IF(D362="","",SUM(G362:H362,I362,K362,L362:N362)*'⚙️ Parámetros'!$B$44),"")</f>
        <v/>
      </c>
    </row>
    <row r="363" spans="1:15" x14ac:dyDescent="0.25">
      <c r="A363" s="40" t="str">
        <f>IFERROR('📋 Registro Paradas'!A363,"")</f>
        <v/>
      </c>
      <c r="B363" s="41">
        <f>IFERROR('📋 Registro Paradas'!B363,"")</f>
        <v>0</v>
      </c>
      <c r="C363" s="42">
        <f>IFERROR('📋 Registro Paradas'!C363,"")</f>
        <v>0</v>
      </c>
      <c r="D363" s="43" t="str">
        <f>IFERROR('📋 Registro Paradas'!I363,"")</f>
        <v/>
      </c>
      <c r="E363" s="42">
        <f>IFERROR('📋 Registro Paradas'!E363,"")</f>
        <v>0</v>
      </c>
      <c r="F363" s="44" t="str">
        <f>IFERROR(IF(D363="","",D363*IFERROR(INDEX('⚙️ Parámetros'!$B$23:$B$28,MATCH(C363,'⚙️ Parámetros'!$A$23:$A$28,0)),0)),"")</f>
        <v/>
      </c>
      <c r="G363" s="45" t="str">
        <f>IFERROR(IF(F363="","",F363*IFERROR(INDEX('⚙️ Parámetros'!$E$23:$E$28,MATCH(C363,'⚙️ Parámetros'!$A$23:$A$28,0)),0)),"")</f>
        <v/>
      </c>
      <c r="H363" s="46" t="str">
        <f>IFERROR(IF(D363="","",IFERROR('📋 Registro Paradas'!M363,0)*'⚙️ Parámetros'!$B$32*D363),"")</f>
        <v/>
      </c>
      <c r="I363" s="46" t="str">
        <f>IFERROR(IF(D363="","",MIN(D363,4)*'⚙️ Parámetros'!$B$34+IF('📋 Registro Paradas'!N363="Sí",MIN(D363,8)*'⚙️ Parámetros'!$B$36,0)),"")</f>
        <v/>
      </c>
      <c r="J363" s="47" t="str">
        <f>IFERROR(IF(D363="","",D363*50*('⚙️ Parámetros'!$B$40-1)),"")</f>
        <v/>
      </c>
      <c r="K363" s="48" t="str">
        <f t="shared" si="5"/>
        <v/>
      </c>
      <c r="L363" s="46" t="str">
        <f>IFERROR(IF(D363="","",IF('📋 Registro Paradas'!O363="Sí",F363*'⚙️ Parámetros'!$B$43*IFERROR(INDEX('⚙️ Parámetros'!$E$23:$E$28,MATCH(C363,'⚙️ Parámetros'!$A$23:$A$28,0)),0),0)),"")</f>
        <v/>
      </c>
      <c r="M363" s="46" t="str">
        <f>IFERROR(IF(D363="","",IF(OR('📋 Registro Paradas'!P363="Sí",'📋 Registro Paradas'!P363="Sí — solo reproceso"),1*'⚙️ Parámetros'!$B$32*IFERROR('📋 Registro Paradas'!M363,1),0)),"")</f>
        <v/>
      </c>
      <c r="N363" s="45" t="str">
        <f>IFERROR(IF(D363="","",IF('📋 Registro Paradas'!N363="Sí",I363*('⚙️ Parámetros'!$B$41-1),0)),"")</f>
        <v/>
      </c>
      <c r="O363" s="49" t="str">
        <f>IFERROR(IF(D363="","",SUM(G363:H363,I363,K363,L363:N363)*'⚙️ Parámetros'!$B$44),"")</f>
        <v/>
      </c>
    </row>
    <row r="364" spans="1:15" x14ac:dyDescent="0.25">
      <c r="A364" s="40" t="str">
        <f>IFERROR('📋 Registro Paradas'!A364,"")</f>
        <v/>
      </c>
      <c r="B364" s="41">
        <f>IFERROR('📋 Registro Paradas'!B364,"")</f>
        <v>0</v>
      </c>
      <c r="C364" s="42">
        <f>IFERROR('📋 Registro Paradas'!C364,"")</f>
        <v>0</v>
      </c>
      <c r="D364" s="43" t="str">
        <f>IFERROR('📋 Registro Paradas'!I364,"")</f>
        <v/>
      </c>
      <c r="E364" s="42">
        <f>IFERROR('📋 Registro Paradas'!E364,"")</f>
        <v>0</v>
      </c>
      <c r="F364" s="44" t="str">
        <f>IFERROR(IF(D364="","",D364*IFERROR(INDEX('⚙️ Parámetros'!$B$23:$B$28,MATCH(C364,'⚙️ Parámetros'!$A$23:$A$28,0)),0)),"")</f>
        <v/>
      </c>
      <c r="G364" s="45" t="str">
        <f>IFERROR(IF(F364="","",F364*IFERROR(INDEX('⚙️ Parámetros'!$E$23:$E$28,MATCH(C364,'⚙️ Parámetros'!$A$23:$A$28,0)),0)),"")</f>
        <v/>
      </c>
      <c r="H364" s="46" t="str">
        <f>IFERROR(IF(D364="","",IFERROR('📋 Registro Paradas'!M364,0)*'⚙️ Parámetros'!$B$32*D364),"")</f>
        <v/>
      </c>
      <c r="I364" s="46" t="str">
        <f>IFERROR(IF(D364="","",MIN(D364,4)*'⚙️ Parámetros'!$B$34+IF('📋 Registro Paradas'!N364="Sí",MIN(D364,8)*'⚙️ Parámetros'!$B$36,0)),"")</f>
        <v/>
      </c>
      <c r="J364" s="47" t="str">
        <f>IFERROR(IF(D364="","",D364*50*('⚙️ Parámetros'!$B$40-1)),"")</f>
        <v/>
      </c>
      <c r="K364" s="48" t="str">
        <f t="shared" si="5"/>
        <v/>
      </c>
      <c r="L364" s="46" t="str">
        <f>IFERROR(IF(D364="","",IF('📋 Registro Paradas'!O364="Sí",F364*'⚙️ Parámetros'!$B$43*IFERROR(INDEX('⚙️ Parámetros'!$E$23:$E$28,MATCH(C364,'⚙️ Parámetros'!$A$23:$A$28,0)),0),0)),"")</f>
        <v/>
      </c>
      <c r="M364" s="46" t="str">
        <f>IFERROR(IF(D364="","",IF(OR('📋 Registro Paradas'!P364="Sí",'📋 Registro Paradas'!P364="Sí — solo reproceso"),1*'⚙️ Parámetros'!$B$32*IFERROR('📋 Registro Paradas'!M364,1),0)),"")</f>
        <v/>
      </c>
      <c r="N364" s="45" t="str">
        <f>IFERROR(IF(D364="","",IF('📋 Registro Paradas'!N364="Sí",I364*('⚙️ Parámetros'!$B$41-1),0)),"")</f>
        <v/>
      </c>
      <c r="O364" s="49" t="str">
        <f>IFERROR(IF(D364="","",SUM(G364:H364,I364,K364,L364:N364)*'⚙️ Parámetros'!$B$44),"")</f>
        <v/>
      </c>
    </row>
    <row r="365" spans="1:15" x14ac:dyDescent="0.25">
      <c r="A365" s="40" t="str">
        <f>IFERROR('📋 Registro Paradas'!A365,"")</f>
        <v/>
      </c>
      <c r="B365" s="41">
        <f>IFERROR('📋 Registro Paradas'!B365,"")</f>
        <v>0</v>
      </c>
      <c r="C365" s="42">
        <f>IFERROR('📋 Registro Paradas'!C365,"")</f>
        <v>0</v>
      </c>
      <c r="D365" s="43" t="str">
        <f>IFERROR('📋 Registro Paradas'!I365,"")</f>
        <v/>
      </c>
      <c r="E365" s="42">
        <f>IFERROR('📋 Registro Paradas'!E365,"")</f>
        <v>0</v>
      </c>
      <c r="F365" s="44" t="str">
        <f>IFERROR(IF(D365="","",D365*IFERROR(INDEX('⚙️ Parámetros'!$B$23:$B$28,MATCH(C365,'⚙️ Parámetros'!$A$23:$A$28,0)),0)),"")</f>
        <v/>
      </c>
      <c r="G365" s="45" t="str">
        <f>IFERROR(IF(F365="","",F365*IFERROR(INDEX('⚙️ Parámetros'!$E$23:$E$28,MATCH(C365,'⚙️ Parámetros'!$A$23:$A$28,0)),0)),"")</f>
        <v/>
      </c>
      <c r="H365" s="46" t="str">
        <f>IFERROR(IF(D365="","",IFERROR('📋 Registro Paradas'!M365,0)*'⚙️ Parámetros'!$B$32*D365),"")</f>
        <v/>
      </c>
      <c r="I365" s="46" t="str">
        <f>IFERROR(IF(D365="","",MIN(D365,4)*'⚙️ Parámetros'!$B$34+IF('📋 Registro Paradas'!N365="Sí",MIN(D365,8)*'⚙️ Parámetros'!$B$36,0)),"")</f>
        <v/>
      </c>
      <c r="J365" s="47" t="str">
        <f>IFERROR(IF(D365="","",D365*50*('⚙️ Parámetros'!$B$40-1)),"")</f>
        <v/>
      </c>
      <c r="K365" s="48" t="str">
        <f t="shared" si="5"/>
        <v/>
      </c>
      <c r="L365" s="46" t="str">
        <f>IFERROR(IF(D365="","",IF('📋 Registro Paradas'!O365="Sí",F365*'⚙️ Parámetros'!$B$43*IFERROR(INDEX('⚙️ Parámetros'!$E$23:$E$28,MATCH(C365,'⚙️ Parámetros'!$A$23:$A$28,0)),0),0)),"")</f>
        <v/>
      </c>
      <c r="M365" s="46" t="str">
        <f>IFERROR(IF(D365="","",IF(OR('📋 Registro Paradas'!P365="Sí",'📋 Registro Paradas'!P365="Sí — solo reproceso"),1*'⚙️ Parámetros'!$B$32*IFERROR('📋 Registro Paradas'!M365,1),0)),"")</f>
        <v/>
      </c>
      <c r="N365" s="45" t="str">
        <f>IFERROR(IF(D365="","",IF('📋 Registro Paradas'!N365="Sí",I365*('⚙️ Parámetros'!$B$41-1),0)),"")</f>
        <v/>
      </c>
      <c r="O365" s="49" t="str">
        <f>IFERROR(IF(D365="","",SUM(G365:H365,I365,K365,L365:N365)*'⚙️ Parámetros'!$B$44),"")</f>
        <v/>
      </c>
    </row>
    <row r="366" spans="1:15" x14ac:dyDescent="0.25">
      <c r="A366" s="40" t="str">
        <f>IFERROR('📋 Registro Paradas'!A366,"")</f>
        <v/>
      </c>
      <c r="B366" s="41">
        <f>IFERROR('📋 Registro Paradas'!B366,"")</f>
        <v>0</v>
      </c>
      <c r="C366" s="42">
        <f>IFERROR('📋 Registro Paradas'!C366,"")</f>
        <v>0</v>
      </c>
      <c r="D366" s="43" t="str">
        <f>IFERROR('📋 Registro Paradas'!I366,"")</f>
        <v/>
      </c>
      <c r="E366" s="42">
        <f>IFERROR('📋 Registro Paradas'!E366,"")</f>
        <v>0</v>
      </c>
      <c r="F366" s="44" t="str">
        <f>IFERROR(IF(D366="","",D366*IFERROR(INDEX('⚙️ Parámetros'!$B$23:$B$28,MATCH(C366,'⚙️ Parámetros'!$A$23:$A$28,0)),0)),"")</f>
        <v/>
      </c>
      <c r="G366" s="45" t="str">
        <f>IFERROR(IF(F366="","",F366*IFERROR(INDEX('⚙️ Parámetros'!$E$23:$E$28,MATCH(C366,'⚙️ Parámetros'!$A$23:$A$28,0)),0)),"")</f>
        <v/>
      </c>
      <c r="H366" s="46" t="str">
        <f>IFERROR(IF(D366="","",IFERROR('📋 Registro Paradas'!M366,0)*'⚙️ Parámetros'!$B$32*D366),"")</f>
        <v/>
      </c>
      <c r="I366" s="46" t="str">
        <f>IFERROR(IF(D366="","",MIN(D366,4)*'⚙️ Parámetros'!$B$34+IF('📋 Registro Paradas'!N366="Sí",MIN(D366,8)*'⚙️ Parámetros'!$B$36,0)),"")</f>
        <v/>
      </c>
      <c r="J366" s="47" t="str">
        <f>IFERROR(IF(D366="","",D366*50*('⚙️ Parámetros'!$B$40-1)),"")</f>
        <v/>
      </c>
      <c r="K366" s="48" t="str">
        <f t="shared" si="5"/>
        <v/>
      </c>
      <c r="L366" s="46" t="str">
        <f>IFERROR(IF(D366="","",IF('📋 Registro Paradas'!O366="Sí",F366*'⚙️ Parámetros'!$B$43*IFERROR(INDEX('⚙️ Parámetros'!$E$23:$E$28,MATCH(C366,'⚙️ Parámetros'!$A$23:$A$28,0)),0),0)),"")</f>
        <v/>
      </c>
      <c r="M366" s="46" t="str">
        <f>IFERROR(IF(D366="","",IF(OR('📋 Registro Paradas'!P366="Sí",'📋 Registro Paradas'!P366="Sí — solo reproceso"),1*'⚙️ Parámetros'!$B$32*IFERROR('📋 Registro Paradas'!M366,1),0)),"")</f>
        <v/>
      </c>
      <c r="N366" s="45" t="str">
        <f>IFERROR(IF(D366="","",IF('📋 Registro Paradas'!N366="Sí",I366*('⚙️ Parámetros'!$B$41-1),0)),"")</f>
        <v/>
      </c>
      <c r="O366" s="49" t="str">
        <f>IFERROR(IF(D366="","",SUM(G366:H366,I366,K366,L366:N366)*'⚙️ Parámetros'!$B$44),"")</f>
        <v/>
      </c>
    </row>
    <row r="367" spans="1:15" x14ac:dyDescent="0.25">
      <c r="A367" s="40" t="str">
        <f>IFERROR('📋 Registro Paradas'!A367,"")</f>
        <v/>
      </c>
      <c r="B367" s="41">
        <f>IFERROR('📋 Registro Paradas'!B367,"")</f>
        <v>0</v>
      </c>
      <c r="C367" s="42">
        <f>IFERROR('📋 Registro Paradas'!C367,"")</f>
        <v>0</v>
      </c>
      <c r="D367" s="43" t="str">
        <f>IFERROR('📋 Registro Paradas'!I367,"")</f>
        <v/>
      </c>
      <c r="E367" s="42">
        <f>IFERROR('📋 Registro Paradas'!E367,"")</f>
        <v>0</v>
      </c>
      <c r="F367" s="44" t="str">
        <f>IFERROR(IF(D367="","",D367*IFERROR(INDEX('⚙️ Parámetros'!$B$23:$B$28,MATCH(C367,'⚙️ Parámetros'!$A$23:$A$28,0)),0)),"")</f>
        <v/>
      </c>
      <c r="G367" s="45" t="str">
        <f>IFERROR(IF(F367="","",F367*IFERROR(INDEX('⚙️ Parámetros'!$E$23:$E$28,MATCH(C367,'⚙️ Parámetros'!$A$23:$A$28,0)),0)),"")</f>
        <v/>
      </c>
      <c r="H367" s="46" t="str">
        <f>IFERROR(IF(D367="","",IFERROR('📋 Registro Paradas'!M367,0)*'⚙️ Parámetros'!$B$32*D367),"")</f>
        <v/>
      </c>
      <c r="I367" s="46" t="str">
        <f>IFERROR(IF(D367="","",MIN(D367,4)*'⚙️ Parámetros'!$B$34+IF('📋 Registro Paradas'!N367="Sí",MIN(D367,8)*'⚙️ Parámetros'!$B$36,0)),"")</f>
        <v/>
      </c>
      <c r="J367" s="47" t="str">
        <f>IFERROR(IF(D367="","",D367*50*('⚙️ Parámetros'!$B$40-1)),"")</f>
        <v/>
      </c>
      <c r="K367" s="48" t="str">
        <f t="shared" si="5"/>
        <v/>
      </c>
      <c r="L367" s="46" t="str">
        <f>IFERROR(IF(D367="","",IF('📋 Registro Paradas'!O367="Sí",F367*'⚙️ Parámetros'!$B$43*IFERROR(INDEX('⚙️ Parámetros'!$E$23:$E$28,MATCH(C367,'⚙️ Parámetros'!$A$23:$A$28,0)),0),0)),"")</f>
        <v/>
      </c>
      <c r="M367" s="46" t="str">
        <f>IFERROR(IF(D367="","",IF(OR('📋 Registro Paradas'!P367="Sí",'📋 Registro Paradas'!P367="Sí — solo reproceso"),1*'⚙️ Parámetros'!$B$32*IFERROR('📋 Registro Paradas'!M367,1),0)),"")</f>
        <v/>
      </c>
      <c r="N367" s="45" t="str">
        <f>IFERROR(IF(D367="","",IF('📋 Registro Paradas'!N367="Sí",I367*('⚙️ Parámetros'!$B$41-1),0)),"")</f>
        <v/>
      </c>
      <c r="O367" s="49" t="str">
        <f>IFERROR(IF(D367="","",SUM(G367:H367,I367,K367,L367:N367)*'⚙️ Parámetros'!$B$44),"")</f>
        <v/>
      </c>
    </row>
    <row r="368" spans="1:15" x14ac:dyDescent="0.25">
      <c r="A368" s="40" t="str">
        <f>IFERROR('📋 Registro Paradas'!A368,"")</f>
        <v/>
      </c>
      <c r="B368" s="41">
        <f>IFERROR('📋 Registro Paradas'!B368,"")</f>
        <v>0</v>
      </c>
      <c r="C368" s="42">
        <f>IFERROR('📋 Registro Paradas'!C368,"")</f>
        <v>0</v>
      </c>
      <c r="D368" s="43" t="str">
        <f>IFERROR('📋 Registro Paradas'!I368,"")</f>
        <v/>
      </c>
      <c r="E368" s="42">
        <f>IFERROR('📋 Registro Paradas'!E368,"")</f>
        <v>0</v>
      </c>
      <c r="F368" s="44" t="str">
        <f>IFERROR(IF(D368="","",D368*IFERROR(INDEX('⚙️ Parámetros'!$B$23:$B$28,MATCH(C368,'⚙️ Parámetros'!$A$23:$A$28,0)),0)),"")</f>
        <v/>
      </c>
      <c r="G368" s="45" t="str">
        <f>IFERROR(IF(F368="","",F368*IFERROR(INDEX('⚙️ Parámetros'!$E$23:$E$28,MATCH(C368,'⚙️ Parámetros'!$A$23:$A$28,0)),0)),"")</f>
        <v/>
      </c>
      <c r="H368" s="46" t="str">
        <f>IFERROR(IF(D368="","",IFERROR('📋 Registro Paradas'!M368,0)*'⚙️ Parámetros'!$B$32*D368),"")</f>
        <v/>
      </c>
      <c r="I368" s="46" t="str">
        <f>IFERROR(IF(D368="","",MIN(D368,4)*'⚙️ Parámetros'!$B$34+IF('📋 Registro Paradas'!N368="Sí",MIN(D368,8)*'⚙️ Parámetros'!$B$36,0)),"")</f>
        <v/>
      </c>
      <c r="J368" s="47" t="str">
        <f>IFERROR(IF(D368="","",D368*50*('⚙️ Parámetros'!$B$40-1)),"")</f>
        <v/>
      </c>
      <c r="K368" s="48" t="str">
        <f t="shared" si="5"/>
        <v/>
      </c>
      <c r="L368" s="46" t="str">
        <f>IFERROR(IF(D368="","",IF('📋 Registro Paradas'!O368="Sí",F368*'⚙️ Parámetros'!$B$43*IFERROR(INDEX('⚙️ Parámetros'!$E$23:$E$28,MATCH(C368,'⚙️ Parámetros'!$A$23:$A$28,0)),0),0)),"")</f>
        <v/>
      </c>
      <c r="M368" s="46" t="str">
        <f>IFERROR(IF(D368="","",IF(OR('📋 Registro Paradas'!P368="Sí",'📋 Registro Paradas'!P368="Sí — solo reproceso"),1*'⚙️ Parámetros'!$B$32*IFERROR('📋 Registro Paradas'!M368,1),0)),"")</f>
        <v/>
      </c>
      <c r="N368" s="45" t="str">
        <f>IFERROR(IF(D368="","",IF('📋 Registro Paradas'!N368="Sí",I368*('⚙️ Parámetros'!$B$41-1),0)),"")</f>
        <v/>
      </c>
      <c r="O368" s="49" t="str">
        <f>IFERROR(IF(D368="","",SUM(G368:H368,I368,K368,L368:N368)*'⚙️ Parámetros'!$B$44),"")</f>
        <v/>
      </c>
    </row>
    <row r="369" spans="1:15" x14ac:dyDescent="0.25">
      <c r="A369" s="40" t="str">
        <f>IFERROR('📋 Registro Paradas'!A369,"")</f>
        <v/>
      </c>
      <c r="B369" s="41">
        <f>IFERROR('📋 Registro Paradas'!B369,"")</f>
        <v>0</v>
      </c>
      <c r="C369" s="42">
        <f>IFERROR('📋 Registro Paradas'!C369,"")</f>
        <v>0</v>
      </c>
      <c r="D369" s="43" t="str">
        <f>IFERROR('📋 Registro Paradas'!I369,"")</f>
        <v/>
      </c>
      <c r="E369" s="42">
        <f>IFERROR('📋 Registro Paradas'!E369,"")</f>
        <v>0</v>
      </c>
      <c r="F369" s="44" t="str">
        <f>IFERROR(IF(D369="","",D369*IFERROR(INDEX('⚙️ Parámetros'!$B$23:$B$28,MATCH(C369,'⚙️ Parámetros'!$A$23:$A$28,0)),0)),"")</f>
        <v/>
      </c>
      <c r="G369" s="45" t="str">
        <f>IFERROR(IF(F369="","",F369*IFERROR(INDEX('⚙️ Parámetros'!$E$23:$E$28,MATCH(C369,'⚙️ Parámetros'!$A$23:$A$28,0)),0)),"")</f>
        <v/>
      </c>
      <c r="H369" s="46" t="str">
        <f>IFERROR(IF(D369="","",IFERROR('📋 Registro Paradas'!M369,0)*'⚙️ Parámetros'!$B$32*D369),"")</f>
        <v/>
      </c>
      <c r="I369" s="46" t="str">
        <f>IFERROR(IF(D369="","",MIN(D369,4)*'⚙️ Parámetros'!$B$34+IF('📋 Registro Paradas'!N369="Sí",MIN(D369,8)*'⚙️ Parámetros'!$B$36,0)),"")</f>
        <v/>
      </c>
      <c r="J369" s="47" t="str">
        <f>IFERROR(IF(D369="","",D369*50*('⚙️ Parámetros'!$B$40-1)),"")</f>
        <v/>
      </c>
      <c r="K369" s="48" t="str">
        <f t="shared" si="5"/>
        <v/>
      </c>
      <c r="L369" s="46" t="str">
        <f>IFERROR(IF(D369="","",IF('📋 Registro Paradas'!O369="Sí",F369*'⚙️ Parámetros'!$B$43*IFERROR(INDEX('⚙️ Parámetros'!$E$23:$E$28,MATCH(C369,'⚙️ Parámetros'!$A$23:$A$28,0)),0),0)),"")</f>
        <v/>
      </c>
      <c r="M369" s="46" t="str">
        <f>IFERROR(IF(D369="","",IF(OR('📋 Registro Paradas'!P369="Sí",'📋 Registro Paradas'!P369="Sí — solo reproceso"),1*'⚙️ Parámetros'!$B$32*IFERROR('📋 Registro Paradas'!M369,1),0)),"")</f>
        <v/>
      </c>
      <c r="N369" s="45" t="str">
        <f>IFERROR(IF(D369="","",IF('📋 Registro Paradas'!N369="Sí",I369*('⚙️ Parámetros'!$B$41-1),0)),"")</f>
        <v/>
      </c>
      <c r="O369" s="49" t="str">
        <f>IFERROR(IF(D369="","",SUM(G369:H369,I369,K369,L369:N369)*'⚙️ Parámetros'!$B$44),"")</f>
        <v/>
      </c>
    </row>
    <row r="370" spans="1:15" x14ac:dyDescent="0.25">
      <c r="A370" s="40" t="str">
        <f>IFERROR('📋 Registro Paradas'!A370,"")</f>
        <v/>
      </c>
      <c r="B370" s="41">
        <f>IFERROR('📋 Registro Paradas'!B370,"")</f>
        <v>0</v>
      </c>
      <c r="C370" s="42">
        <f>IFERROR('📋 Registro Paradas'!C370,"")</f>
        <v>0</v>
      </c>
      <c r="D370" s="43" t="str">
        <f>IFERROR('📋 Registro Paradas'!I370,"")</f>
        <v/>
      </c>
      <c r="E370" s="42">
        <f>IFERROR('📋 Registro Paradas'!E370,"")</f>
        <v>0</v>
      </c>
      <c r="F370" s="44" t="str">
        <f>IFERROR(IF(D370="","",D370*IFERROR(INDEX('⚙️ Parámetros'!$B$23:$B$28,MATCH(C370,'⚙️ Parámetros'!$A$23:$A$28,0)),0)),"")</f>
        <v/>
      </c>
      <c r="G370" s="45" t="str">
        <f>IFERROR(IF(F370="","",F370*IFERROR(INDEX('⚙️ Parámetros'!$E$23:$E$28,MATCH(C370,'⚙️ Parámetros'!$A$23:$A$28,0)),0)),"")</f>
        <v/>
      </c>
      <c r="H370" s="46" t="str">
        <f>IFERROR(IF(D370="","",IFERROR('📋 Registro Paradas'!M370,0)*'⚙️ Parámetros'!$B$32*D370),"")</f>
        <v/>
      </c>
      <c r="I370" s="46" t="str">
        <f>IFERROR(IF(D370="","",MIN(D370,4)*'⚙️ Parámetros'!$B$34+IF('📋 Registro Paradas'!N370="Sí",MIN(D370,8)*'⚙️ Parámetros'!$B$36,0)),"")</f>
        <v/>
      </c>
      <c r="J370" s="47" t="str">
        <f>IFERROR(IF(D370="","",D370*50*('⚙️ Parámetros'!$B$40-1)),"")</f>
        <v/>
      </c>
      <c r="K370" s="48" t="str">
        <f t="shared" si="5"/>
        <v/>
      </c>
      <c r="L370" s="46" t="str">
        <f>IFERROR(IF(D370="","",IF('📋 Registro Paradas'!O370="Sí",F370*'⚙️ Parámetros'!$B$43*IFERROR(INDEX('⚙️ Parámetros'!$E$23:$E$28,MATCH(C370,'⚙️ Parámetros'!$A$23:$A$28,0)),0),0)),"")</f>
        <v/>
      </c>
      <c r="M370" s="46" t="str">
        <f>IFERROR(IF(D370="","",IF(OR('📋 Registro Paradas'!P370="Sí",'📋 Registro Paradas'!P370="Sí — solo reproceso"),1*'⚙️ Parámetros'!$B$32*IFERROR('📋 Registro Paradas'!M370,1),0)),"")</f>
        <v/>
      </c>
      <c r="N370" s="45" t="str">
        <f>IFERROR(IF(D370="","",IF('📋 Registro Paradas'!N370="Sí",I370*('⚙️ Parámetros'!$B$41-1),0)),"")</f>
        <v/>
      </c>
      <c r="O370" s="49" t="str">
        <f>IFERROR(IF(D370="","",SUM(G370:H370,I370,K370,L370:N370)*'⚙️ Parámetros'!$B$44),"")</f>
        <v/>
      </c>
    </row>
    <row r="371" spans="1:15" x14ac:dyDescent="0.25">
      <c r="A371" s="40" t="str">
        <f>IFERROR('📋 Registro Paradas'!A371,"")</f>
        <v/>
      </c>
      <c r="B371" s="41">
        <f>IFERROR('📋 Registro Paradas'!B371,"")</f>
        <v>0</v>
      </c>
      <c r="C371" s="42">
        <f>IFERROR('📋 Registro Paradas'!C371,"")</f>
        <v>0</v>
      </c>
      <c r="D371" s="43" t="str">
        <f>IFERROR('📋 Registro Paradas'!I371,"")</f>
        <v/>
      </c>
      <c r="E371" s="42">
        <f>IFERROR('📋 Registro Paradas'!E371,"")</f>
        <v>0</v>
      </c>
      <c r="F371" s="44" t="str">
        <f>IFERROR(IF(D371="","",D371*IFERROR(INDEX('⚙️ Parámetros'!$B$23:$B$28,MATCH(C371,'⚙️ Parámetros'!$A$23:$A$28,0)),0)),"")</f>
        <v/>
      </c>
      <c r="G371" s="45" t="str">
        <f>IFERROR(IF(F371="","",F371*IFERROR(INDEX('⚙️ Parámetros'!$E$23:$E$28,MATCH(C371,'⚙️ Parámetros'!$A$23:$A$28,0)),0)),"")</f>
        <v/>
      </c>
      <c r="H371" s="46" t="str">
        <f>IFERROR(IF(D371="","",IFERROR('📋 Registro Paradas'!M371,0)*'⚙️ Parámetros'!$B$32*D371),"")</f>
        <v/>
      </c>
      <c r="I371" s="46" t="str">
        <f>IFERROR(IF(D371="","",MIN(D371,4)*'⚙️ Parámetros'!$B$34+IF('📋 Registro Paradas'!N371="Sí",MIN(D371,8)*'⚙️ Parámetros'!$B$36,0)),"")</f>
        <v/>
      </c>
      <c r="J371" s="47" t="str">
        <f>IFERROR(IF(D371="","",D371*50*('⚙️ Parámetros'!$B$40-1)),"")</f>
        <v/>
      </c>
      <c r="K371" s="48" t="str">
        <f t="shared" si="5"/>
        <v/>
      </c>
      <c r="L371" s="46" t="str">
        <f>IFERROR(IF(D371="","",IF('📋 Registro Paradas'!O371="Sí",F371*'⚙️ Parámetros'!$B$43*IFERROR(INDEX('⚙️ Parámetros'!$E$23:$E$28,MATCH(C371,'⚙️ Parámetros'!$A$23:$A$28,0)),0),0)),"")</f>
        <v/>
      </c>
      <c r="M371" s="46" t="str">
        <f>IFERROR(IF(D371="","",IF(OR('📋 Registro Paradas'!P371="Sí",'📋 Registro Paradas'!P371="Sí — solo reproceso"),1*'⚙️ Parámetros'!$B$32*IFERROR('📋 Registro Paradas'!M371,1),0)),"")</f>
        <v/>
      </c>
      <c r="N371" s="45" t="str">
        <f>IFERROR(IF(D371="","",IF('📋 Registro Paradas'!N371="Sí",I371*('⚙️ Parámetros'!$B$41-1),0)),"")</f>
        <v/>
      </c>
      <c r="O371" s="49" t="str">
        <f>IFERROR(IF(D371="","",SUM(G371:H371,I371,K371,L371:N371)*'⚙️ Parámetros'!$B$44),"")</f>
        <v/>
      </c>
    </row>
    <row r="372" spans="1:15" x14ac:dyDescent="0.25">
      <c r="A372" s="40" t="str">
        <f>IFERROR('📋 Registro Paradas'!A372,"")</f>
        <v/>
      </c>
      <c r="B372" s="41">
        <f>IFERROR('📋 Registro Paradas'!B372,"")</f>
        <v>0</v>
      </c>
      <c r="C372" s="42">
        <f>IFERROR('📋 Registro Paradas'!C372,"")</f>
        <v>0</v>
      </c>
      <c r="D372" s="43" t="str">
        <f>IFERROR('📋 Registro Paradas'!I372,"")</f>
        <v/>
      </c>
      <c r="E372" s="42">
        <f>IFERROR('📋 Registro Paradas'!E372,"")</f>
        <v>0</v>
      </c>
      <c r="F372" s="44" t="str">
        <f>IFERROR(IF(D372="","",D372*IFERROR(INDEX('⚙️ Parámetros'!$B$23:$B$28,MATCH(C372,'⚙️ Parámetros'!$A$23:$A$28,0)),0)),"")</f>
        <v/>
      </c>
      <c r="G372" s="45" t="str">
        <f>IFERROR(IF(F372="","",F372*IFERROR(INDEX('⚙️ Parámetros'!$E$23:$E$28,MATCH(C372,'⚙️ Parámetros'!$A$23:$A$28,0)),0)),"")</f>
        <v/>
      </c>
      <c r="H372" s="46" t="str">
        <f>IFERROR(IF(D372="","",IFERROR('📋 Registro Paradas'!M372,0)*'⚙️ Parámetros'!$B$32*D372),"")</f>
        <v/>
      </c>
      <c r="I372" s="46" t="str">
        <f>IFERROR(IF(D372="","",MIN(D372,4)*'⚙️ Parámetros'!$B$34+IF('📋 Registro Paradas'!N372="Sí",MIN(D372,8)*'⚙️ Parámetros'!$B$36,0)),"")</f>
        <v/>
      </c>
      <c r="J372" s="47" t="str">
        <f>IFERROR(IF(D372="","",D372*50*('⚙️ Parámetros'!$B$40-1)),"")</f>
        <v/>
      </c>
      <c r="K372" s="48" t="str">
        <f t="shared" si="5"/>
        <v/>
      </c>
      <c r="L372" s="46" t="str">
        <f>IFERROR(IF(D372="","",IF('📋 Registro Paradas'!O372="Sí",F372*'⚙️ Parámetros'!$B$43*IFERROR(INDEX('⚙️ Parámetros'!$E$23:$E$28,MATCH(C372,'⚙️ Parámetros'!$A$23:$A$28,0)),0),0)),"")</f>
        <v/>
      </c>
      <c r="M372" s="46" t="str">
        <f>IFERROR(IF(D372="","",IF(OR('📋 Registro Paradas'!P372="Sí",'📋 Registro Paradas'!P372="Sí — solo reproceso"),1*'⚙️ Parámetros'!$B$32*IFERROR('📋 Registro Paradas'!M372,1),0)),"")</f>
        <v/>
      </c>
      <c r="N372" s="45" t="str">
        <f>IFERROR(IF(D372="","",IF('📋 Registro Paradas'!N372="Sí",I372*('⚙️ Parámetros'!$B$41-1),0)),"")</f>
        <v/>
      </c>
      <c r="O372" s="49" t="str">
        <f>IFERROR(IF(D372="","",SUM(G372:H372,I372,K372,L372:N372)*'⚙️ Parámetros'!$B$44),"")</f>
        <v/>
      </c>
    </row>
    <row r="373" spans="1:15" x14ac:dyDescent="0.25">
      <c r="A373" s="40" t="str">
        <f>IFERROR('📋 Registro Paradas'!A373,"")</f>
        <v/>
      </c>
      <c r="B373" s="41">
        <f>IFERROR('📋 Registro Paradas'!B373,"")</f>
        <v>0</v>
      </c>
      <c r="C373" s="42">
        <f>IFERROR('📋 Registro Paradas'!C373,"")</f>
        <v>0</v>
      </c>
      <c r="D373" s="43" t="str">
        <f>IFERROR('📋 Registro Paradas'!I373,"")</f>
        <v/>
      </c>
      <c r="E373" s="42">
        <f>IFERROR('📋 Registro Paradas'!E373,"")</f>
        <v>0</v>
      </c>
      <c r="F373" s="44" t="str">
        <f>IFERROR(IF(D373="","",D373*IFERROR(INDEX('⚙️ Parámetros'!$B$23:$B$28,MATCH(C373,'⚙️ Parámetros'!$A$23:$A$28,0)),0)),"")</f>
        <v/>
      </c>
      <c r="G373" s="45" t="str">
        <f>IFERROR(IF(F373="","",F373*IFERROR(INDEX('⚙️ Parámetros'!$E$23:$E$28,MATCH(C373,'⚙️ Parámetros'!$A$23:$A$28,0)),0)),"")</f>
        <v/>
      </c>
      <c r="H373" s="46" t="str">
        <f>IFERROR(IF(D373="","",IFERROR('📋 Registro Paradas'!M373,0)*'⚙️ Parámetros'!$B$32*D373),"")</f>
        <v/>
      </c>
      <c r="I373" s="46" t="str">
        <f>IFERROR(IF(D373="","",MIN(D373,4)*'⚙️ Parámetros'!$B$34+IF('📋 Registro Paradas'!N373="Sí",MIN(D373,8)*'⚙️ Parámetros'!$B$36,0)),"")</f>
        <v/>
      </c>
      <c r="J373" s="47" t="str">
        <f>IFERROR(IF(D373="","",D373*50*('⚙️ Parámetros'!$B$40-1)),"")</f>
        <v/>
      </c>
      <c r="K373" s="48" t="str">
        <f t="shared" si="5"/>
        <v/>
      </c>
      <c r="L373" s="46" t="str">
        <f>IFERROR(IF(D373="","",IF('📋 Registro Paradas'!O373="Sí",F373*'⚙️ Parámetros'!$B$43*IFERROR(INDEX('⚙️ Parámetros'!$E$23:$E$28,MATCH(C373,'⚙️ Parámetros'!$A$23:$A$28,0)),0),0)),"")</f>
        <v/>
      </c>
      <c r="M373" s="46" t="str">
        <f>IFERROR(IF(D373="","",IF(OR('📋 Registro Paradas'!P373="Sí",'📋 Registro Paradas'!P373="Sí — solo reproceso"),1*'⚙️ Parámetros'!$B$32*IFERROR('📋 Registro Paradas'!M373,1),0)),"")</f>
        <v/>
      </c>
      <c r="N373" s="45" t="str">
        <f>IFERROR(IF(D373="","",IF('📋 Registro Paradas'!N373="Sí",I373*('⚙️ Parámetros'!$B$41-1),0)),"")</f>
        <v/>
      </c>
      <c r="O373" s="49" t="str">
        <f>IFERROR(IF(D373="","",SUM(G373:H373,I373,K373,L373:N373)*'⚙️ Parámetros'!$B$44),"")</f>
        <v/>
      </c>
    </row>
    <row r="374" spans="1:15" x14ac:dyDescent="0.25">
      <c r="A374" s="40" t="str">
        <f>IFERROR('📋 Registro Paradas'!A374,"")</f>
        <v/>
      </c>
      <c r="B374" s="41">
        <f>IFERROR('📋 Registro Paradas'!B374,"")</f>
        <v>0</v>
      </c>
      <c r="C374" s="42">
        <f>IFERROR('📋 Registro Paradas'!C374,"")</f>
        <v>0</v>
      </c>
      <c r="D374" s="43" t="str">
        <f>IFERROR('📋 Registro Paradas'!I374,"")</f>
        <v/>
      </c>
      <c r="E374" s="42">
        <f>IFERROR('📋 Registro Paradas'!E374,"")</f>
        <v>0</v>
      </c>
      <c r="F374" s="44" t="str">
        <f>IFERROR(IF(D374="","",D374*IFERROR(INDEX('⚙️ Parámetros'!$B$23:$B$28,MATCH(C374,'⚙️ Parámetros'!$A$23:$A$28,0)),0)),"")</f>
        <v/>
      </c>
      <c r="G374" s="45" t="str">
        <f>IFERROR(IF(F374="","",F374*IFERROR(INDEX('⚙️ Parámetros'!$E$23:$E$28,MATCH(C374,'⚙️ Parámetros'!$A$23:$A$28,0)),0)),"")</f>
        <v/>
      </c>
      <c r="H374" s="46" t="str">
        <f>IFERROR(IF(D374="","",IFERROR('📋 Registro Paradas'!M374,0)*'⚙️ Parámetros'!$B$32*D374),"")</f>
        <v/>
      </c>
      <c r="I374" s="46" t="str">
        <f>IFERROR(IF(D374="","",MIN(D374,4)*'⚙️ Parámetros'!$B$34+IF('📋 Registro Paradas'!N374="Sí",MIN(D374,8)*'⚙️ Parámetros'!$B$36,0)),"")</f>
        <v/>
      </c>
      <c r="J374" s="47" t="str">
        <f>IFERROR(IF(D374="","",D374*50*('⚙️ Parámetros'!$B$40-1)),"")</f>
        <v/>
      </c>
      <c r="K374" s="48" t="str">
        <f t="shared" si="5"/>
        <v/>
      </c>
      <c r="L374" s="46" t="str">
        <f>IFERROR(IF(D374="","",IF('📋 Registro Paradas'!O374="Sí",F374*'⚙️ Parámetros'!$B$43*IFERROR(INDEX('⚙️ Parámetros'!$E$23:$E$28,MATCH(C374,'⚙️ Parámetros'!$A$23:$A$28,0)),0),0)),"")</f>
        <v/>
      </c>
      <c r="M374" s="46" t="str">
        <f>IFERROR(IF(D374="","",IF(OR('📋 Registro Paradas'!P374="Sí",'📋 Registro Paradas'!P374="Sí — solo reproceso"),1*'⚙️ Parámetros'!$B$32*IFERROR('📋 Registro Paradas'!M374,1),0)),"")</f>
        <v/>
      </c>
      <c r="N374" s="45" t="str">
        <f>IFERROR(IF(D374="","",IF('📋 Registro Paradas'!N374="Sí",I374*('⚙️ Parámetros'!$B$41-1),0)),"")</f>
        <v/>
      </c>
      <c r="O374" s="49" t="str">
        <f>IFERROR(IF(D374="","",SUM(G374:H374,I374,K374,L374:N374)*'⚙️ Parámetros'!$B$44),"")</f>
        <v/>
      </c>
    </row>
    <row r="375" spans="1:15" x14ac:dyDescent="0.25">
      <c r="A375" s="40" t="str">
        <f>IFERROR('📋 Registro Paradas'!A375,"")</f>
        <v/>
      </c>
      <c r="B375" s="41">
        <f>IFERROR('📋 Registro Paradas'!B375,"")</f>
        <v>0</v>
      </c>
      <c r="C375" s="42">
        <f>IFERROR('📋 Registro Paradas'!C375,"")</f>
        <v>0</v>
      </c>
      <c r="D375" s="43" t="str">
        <f>IFERROR('📋 Registro Paradas'!I375,"")</f>
        <v/>
      </c>
      <c r="E375" s="42">
        <f>IFERROR('📋 Registro Paradas'!E375,"")</f>
        <v>0</v>
      </c>
      <c r="F375" s="44" t="str">
        <f>IFERROR(IF(D375="","",D375*IFERROR(INDEX('⚙️ Parámetros'!$B$23:$B$28,MATCH(C375,'⚙️ Parámetros'!$A$23:$A$28,0)),0)),"")</f>
        <v/>
      </c>
      <c r="G375" s="45" t="str">
        <f>IFERROR(IF(F375="","",F375*IFERROR(INDEX('⚙️ Parámetros'!$E$23:$E$28,MATCH(C375,'⚙️ Parámetros'!$A$23:$A$28,0)),0)),"")</f>
        <v/>
      </c>
      <c r="H375" s="46" t="str">
        <f>IFERROR(IF(D375="","",IFERROR('📋 Registro Paradas'!M375,0)*'⚙️ Parámetros'!$B$32*D375),"")</f>
        <v/>
      </c>
      <c r="I375" s="46" t="str">
        <f>IFERROR(IF(D375="","",MIN(D375,4)*'⚙️ Parámetros'!$B$34+IF('📋 Registro Paradas'!N375="Sí",MIN(D375,8)*'⚙️ Parámetros'!$B$36,0)),"")</f>
        <v/>
      </c>
      <c r="J375" s="47" t="str">
        <f>IFERROR(IF(D375="","",D375*50*('⚙️ Parámetros'!$B$40-1)),"")</f>
        <v/>
      </c>
      <c r="K375" s="48" t="str">
        <f t="shared" si="5"/>
        <v/>
      </c>
      <c r="L375" s="46" t="str">
        <f>IFERROR(IF(D375="","",IF('📋 Registro Paradas'!O375="Sí",F375*'⚙️ Parámetros'!$B$43*IFERROR(INDEX('⚙️ Parámetros'!$E$23:$E$28,MATCH(C375,'⚙️ Parámetros'!$A$23:$A$28,0)),0),0)),"")</f>
        <v/>
      </c>
      <c r="M375" s="46" t="str">
        <f>IFERROR(IF(D375="","",IF(OR('📋 Registro Paradas'!P375="Sí",'📋 Registro Paradas'!P375="Sí — solo reproceso"),1*'⚙️ Parámetros'!$B$32*IFERROR('📋 Registro Paradas'!M375,1),0)),"")</f>
        <v/>
      </c>
      <c r="N375" s="45" t="str">
        <f>IFERROR(IF(D375="","",IF('📋 Registro Paradas'!N375="Sí",I375*('⚙️ Parámetros'!$B$41-1),0)),"")</f>
        <v/>
      </c>
      <c r="O375" s="49" t="str">
        <f>IFERROR(IF(D375="","",SUM(G375:H375,I375,K375,L375:N375)*'⚙️ Parámetros'!$B$44),"")</f>
        <v/>
      </c>
    </row>
    <row r="376" spans="1:15" x14ac:dyDescent="0.25">
      <c r="A376" s="40" t="str">
        <f>IFERROR('📋 Registro Paradas'!A376,"")</f>
        <v/>
      </c>
      <c r="B376" s="41">
        <f>IFERROR('📋 Registro Paradas'!B376,"")</f>
        <v>0</v>
      </c>
      <c r="C376" s="42">
        <f>IFERROR('📋 Registro Paradas'!C376,"")</f>
        <v>0</v>
      </c>
      <c r="D376" s="43" t="str">
        <f>IFERROR('📋 Registro Paradas'!I376,"")</f>
        <v/>
      </c>
      <c r="E376" s="42">
        <f>IFERROR('📋 Registro Paradas'!E376,"")</f>
        <v>0</v>
      </c>
      <c r="F376" s="44" t="str">
        <f>IFERROR(IF(D376="","",D376*IFERROR(INDEX('⚙️ Parámetros'!$B$23:$B$28,MATCH(C376,'⚙️ Parámetros'!$A$23:$A$28,0)),0)),"")</f>
        <v/>
      </c>
      <c r="G376" s="45" t="str">
        <f>IFERROR(IF(F376="","",F376*IFERROR(INDEX('⚙️ Parámetros'!$E$23:$E$28,MATCH(C376,'⚙️ Parámetros'!$A$23:$A$28,0)),0)),"")</f>
        <v/>
      </c>
      <c r="H376" s="46" t="str">
        <f>IFERROR(IF(D376="","",IFERROR('📋 Registro Paradas'!M376,0)*'⚙️ Parámetros'!$B$32*D376),"")</f>
        <v/>
      </c>
      <c r="I376" s="46" t="str">
        <f>IFERROR(IF(D376="","",MIN(D376,4)*'⚙️ Parámetros'!$B$34+IF('📋 Registro Paradas'!N376="Sí",MIN(D376,8)*'⚙️ Parámetros'!$B$36,0)),"")</f>
        <v/>
      </c>
      <c r="J376" s="47" t="str">
        <f>IFERROR(IF(D376="","",D376*50*('⚙️ Parámetros'!$B$40-1)),"")</f>
        <v/>
      </c>
      <c r="K376" s="48" t="str">
        <f t="shared" si="5"/>
        <v/>
      </c>
      <c r="L376" s="46" t="str">
        <f>IFERROR(IF(D376="","",IF('📋 Registro Paradas'!O376="Sí",F376*'⚙️ Parámetros'!$B$43*IFERROR(INDEX('⚙️ Parámetros'!$E$23:$E$28,MATCH(C376,'⚙️ Parámetros'!$A$23:$A$28,0)),0),0)),"")</f>
        <v/>
      </c>
      <c r="M376" s="46" t="str">
        <f>IFERROR(IF(D376="","",IF(OR('📋 Registro Paradas'!P376="Sí",'📋 Registro Paradas'!P376="Sí — solo reproceso"),1*'⚙️ Parámetros'!$B$32*IFERROR('📋 Registro Paradas'!M376,1),0)),"")</f>
        <v/>
      </c>
      <c r="N376" s="45" t="str">
        <f>IFERROR(IF(D376="","",IF('📋 Registro Paradas'!N376="Sí",I376*('⚙️ Parámetros'!$B$41-1),0)),"")</f>
        <v/>
      </c>
      <c r="O376" s="49" t="str">
        <f>IFERROR(IF(D376="","",SUM(G376:H376,I376,K376,L376:N376)*'⚙️ Parámetros'!$B$44),"")</f>
        <v/>
      </c>
    </row>
    <row r="377" spans="1:15" x14ac:dyDescent="0.25">
      <c r="A377" s="40" t="str">
        <f>IFERROR('📋 Registro Paradas'!A377,"")</f>
        <v/>
      </c>
      <c r="B377" s="41">
        <f>IFERROR('📋 Registro Paradas'!B377,"")</f>
        <v>0</v>
      </c>
      <c r="C377" s="42">
        <f>IFERROR('📋 Registro Paradas'!C377,"")</f>
        <v>0</v>
      </c>
      <c r="D377" s="43" t="str">
        <f>IFERROR('📋 Registro Paradas'!I377,"")</f>
        <v/>
      </c>
      <c r="E377" s="42">
        <f>IFERROR('📋 Registro Paradas'!E377,"")</f>
        <v>0</v>
      </c>
      <c r="F377" s="44" t="str">
        <f>IFERROR(IF(D377="","",D377*IFERROR(INDEX('⚙️ Parámetros'!$B$23:$B$28,MATCH(C377,'⚙️ Parámetros'!$A$23:$A$28,0)),0)),"")</f>
        <v/>
      </c>
      <c r="G377" s="45" t="str">
        <f>IFERROR(IF(F377="","",F377*IFERROR(INDEX('⚙️ Parámetros'!$E$23:$E$28,MATCH(C377,'⚙️ Parámetros'!$A$23:$A$28,0)),0)),"")</f>
        <v/>
      </c>
      <c r="H377" s="46" t="str">
        <f>IFERROR(IF(D377="","",IFERROR('📋 Registro Paradas'!M377,0)*'⚙️ Parámetros'!$B$32*D377),"")</f>
        <v/>
      </c>
      <c r="I377" s="46" t="str">
        <f>IFERROR(IF(D377="","",MIN(D377,4)*'⚙️ Parámetros'!$B$34+IF('📋 Registro Paradas'!N377="Sí",MIN(D377,8)*'⚙️ Parámetros'!$B$36,0)),"")</f>
        <v/>
      </c>
      <c r="J377" s="47" t="str">
        <f>IFERROR(IF(D377="","",D377*50*('⚙️ Parámetros'!$B$40-1)),"")</f>
        <v/>
      </c>
      <c r="K377" s="48" t="str">
        <f t="shared" si="5"/>
        <v/>
      </c>
      <c r="L377" s="46" t="str">
        <f>IFERROR(IF(D377="","",IF('📋 Registro Paradas'!O377="Sí",F377*'⚙️ Parámetros'!$B$43*IFERROR(INDEX('⚙️ Parámetros'!$E$23:$E$28,MATCH(C377,'⚙️ Parámetros'!$A$23:$A$28,0)),0),0)),"")</f>
        <v/>
      </c>
      <c r="M377" s="46" t="str">
        <f>IFERROR(IF(D377="","",IF(OR('📋 Registro Paradas'!P377="Sí",'📋 Registro Paradas'!P377="Sí — solo reproceso"),1*'⚙️ Parámetros'!$B$32*IFERROR('📋 Registro Paradas'!M377,1),0)),"")</f>
        <v/>
      </c>
      <c r="N377" s="45" t="str">
        <f>IFERROR(IF(D377="","",IF('📋 Registro Paradas'!N377="Sí",I377*('⚙️ Parámetros'!$B$41-1),0)),"")</f>
        <v/>
      </c>
      <c r="O377" s="49" t="str">
        <f>IFERROR(IF(D377="","",SUM(G377:H377,I377,K377,L377:N377)*'⚙️ Parámetros'!$B$44),"")</f>
        <v/>
      </c>
    </row>
    <row r="378" spans="1:15" x14ac:dyDescent="0.25">
      <c r="A378" s="40" t="str">
        <f>IFERROR('📋 Registro Paradas'!A378,"")</f>
        <v/>
      </c>
      <c r="B378" s="41">
        <f>IFERROR('📋 Registro Paradas'!B378,"")</f>
        <v>0</v>
      </c>
      <c r="C378" s="42">
        <f>IFERROR('📋 Registro Paradas'!C378,"")</f>
        <v>0</v>
      </c>
      <c r="D378" s="43" t="str">
        <f>IFERROR('📋 Registro Paradas'!I378,"")</f>
        <v/>
      </c>
      <c r="E378" s="42">
        <f>IFERROR('📋 Registro Paradas'!E378,"")</f>
        <v>0</v>
      </c>
      <c r="F378" s="44" t="str">
        <f>IFERROR(IF(D378="","",D378*IFERROR(INDEX('⚙️ Parámetros'!$B$23:$B$28,MATCH(C378,'⚙️ Parámetros'!$A$23:$A$28,0)),0)),"")</f>
        <v/>
      </c>
      <c r="G378" s="45" t="str">
        <f>IFERROR(IF(F378="","",F378*IFERROR(INDEX('⚙️ Parámetros'!$E$23:$E$28,MATCH(C378,'⚙️ Parámetros'!$A$23:$A$28,0)),0)),"")</f>
        <v/>
      </c>
      <c r="H378" s="46" t="str">
        <f>IFERROR(IF(D378="","",IFERROR('📋 Registro Paradas'!M378,0)*'⚙️ Parámetros'!$B$32*D378),"")</f>
        <v/>
      </c>
      <c r="I378" s="46" t="str">
        <f>IFERROR(IF(D378="","",MIN(D378,4)*'⚙️ Parámetros'!$B$34+IF('📋 Registro Paradas'!N378="Sí",MIN(D378,8)*'⚙️ Parámetros'!$B$36,0)),"")</f>
        <v/>
      </c>
      <c r="J378" s="47" t="str">
        <f>IFERROR(IF(D378="","",D378*50*('⚙️ Parámetros'!$B$40-1)),"")</f>
        <v/>
      </c>
      <c r="K378" s="48" t="str">
        <f t="shared" si="5"/>
        <v/>
      </c>
      <c r="L378" s="46" t="str">
        <f>IFERROR(IF(D378="","",IF('📋 Registro Paradas'!O378="Sí",F378*'⚙️ Parámetros'!$B$43*IFERROR(INDEX('⚙️ Parámetros'!$E$23:$E$28,MATCH(C378,'⚙️ Parámetros'!$A$23:$A$28,0)),0),0)),"")</f>
        <v/>
      </c>
      <c r="M378" s="46" t="str">
        <f>IFERROR(IF(D378="","",IF(OR('📋 Registro Paradas'!P378="Sí",'📋 Registro Paradas'!P378="Sí — solo reproceso"),1*'⚙️ Parámetros'!$B$32*IFERROR('📋 Registro Paradas'!M378,1),0)),"")</f>
        <v/>
      </c>
      <c r="N378" s="45" t="str">
        <f>IFERROR(IF(D378="","",IF('📋 Registro Paradas'!N378="Sí",I378*('⚙️ Parámetros'!$B$41-1),0)),"")</f>
        <v/>
      </c>
      <c r="O378" s="49" t="str">
        <f>IFERROR(IF(D378="","",SUM(G378:H378,I378,K378,L378:N378)*'⚙️ Parámetros'!$B$44),"")</f>
        <v/>
      </c>
    </row>
    <row r="379" spans="1:15" x14ac:dyDescent="0.25">
      <c r="A379" s="40" t="str">
        <f>IFERROR('📋 Registro Paradas'!A379,"")</f>
        <v/>
      </c>
      <c r="B379" s="41">
        <f>IFERROR('📋 Registro Paradas'!B379,"")</f>
        <v>0</v>
      </c>
      <c r="C379" s="42">
        <f>IFERROR('📋 Registro Paradas'!C379,"")</f>
        <v>0</v>
      </c>
      <c r="D379" s="43" t="str">
        <f>IFERROR('📋 Registro Paradas'!I379,"")</f>
        <v/>
      </c>
      <c r="E379" s="42">
        <f>IFERROR('📋 Registro Paradas'!E379,"")</f>
        <v>0</v>
      </c>
      <c r="F379" s="44" t="str">
        <f>IFERROR(IF(D379="","",D379*IFERROR(INDEX('⚙️ Parámetros'!$B$23:$B$28,MATCH(C379,'⚙️ Parámetros'!$A$23:$A$28,0)),0)),"")</f>
        <v/>
      </c>
      <c r="G379" s="45" t="str">
        <f>IFERROR(IF(F379="","",F379*IFERROR(INDEX('⚙️ Parámetros'!$E$23:$E$28,MATCH(C379,'⚙️ Parámetros'!$A$23:$A$28,0)),0)),"")</f>
        <v/>
      </c>
      <c r="H379" s="46" t="str">
        <f>IFERROR(IF(D379="","",IFERROR('📋 Registro Paradas'!M379,0)*'⚙️ Parámetros'!$B$32*D379),"")</f>
        <v/>
      </c>
      <c r="I379" s="46" t="str">
        <f>IFERROR(IF(D379="","",MIN(D379,4)*'⚙️ Parámetros'!$B$34+IF('📋 Registro Paradas'!N379="Sí",MIN(D379,8)*'⚙️ Parámetros'!$B$36,0)),"")</f>
        <v/>
      </c>
      <c r="J379" s="47" t="str">
        <f>IFERROR(IF(D379="","",D379*50*('⚙️ Parámetros'!$B$40-1)),"")</f>
        <v/>
      </c>
      <c r="K379" s="48" t="str">
        <f t="shared" si="5"/>
        <v/>
      </c>
      <c r="L379" s="46" t="str">
        <f>IFERROR(IF(D379="","",IF('📋 Registro Paradas'!O379="Sí",F379*'⚙️ Parámetros'!$B$43*IFERROR(INDEX('⚙️ Parámetros'!$E$23:$E$28,MATCH(C379,'⚙️ Parámetros'!$A$23:$A$28,0)),0),0)),"")</f>
        <v/>
      </c>
      <c r="M379" s="46" t="str">
        <f>IFERROR(IF(D379="","",IF(OR('📋 Registro Paradas'!P379="Sí",'📋 Registro Paradas'!P379="Sí — solo reproceso"),1*'⚙️ Parámetros'!$B$32*IFERROR('📋 Registro Paradas'!M379,1),0)),"")</f>
        <v/>
      </c>
      <c r="N379" s="45" t="str">
        <f>IFERROR(IF(D379="","",IF('📋 Registro Paradas'!N379="Sí",I379*('⚙️ Parámetros'!$B$41-1),0)),"")</f>
        <v/>
      </c>
      <c r="O379" s="49" t="str">
        <f>IFERROR(IF(D379="","",SUM(G379:H379,I379,K379,L379:N379)*'⚙️ Parámetros'!$B$44),"")</f>
        <v/>
      </c>
    </row>
    <row r="380" spans="1:15" x14ac:dyDescent="0.25">
      <c r="A380" s="40" t="str">
        <f>IFERROR('📋 Registro Paradas'!A380,"")</f>
        <v/>
      </c>
      <c r="B380" s="41">
        <f>IFERROR('📋 Registro Paradas'!B380,"")</f>
        <v>0</v>
      </c>
      <c r="C380" s="42">
        <f>IFERROR('📋 Registro Paradas'!C380,"")</f>
        <v>0</v>
      </c>
      <c r="D380" s="43" t="str">
        <f>IFERROR('📋 Registro Paradas'!I380,"")</f>
        <v/>
      </c>
      <c r="E380" s="42">
        <f>IFERROR('📋 Registro Paradas'!E380,"")</f>
        <v>0</v>
      </c>
      <c r="F380" s="44" t="str">
        <f>IFERROR(IF(D380="","",D380*IFERROR(INDEX('⚙️ Parámetros'!$B$23:$B$28,MATCH(C380,'⚙️ Parámetros'!$A$23:$A$28,0)),0)),"")</f>
        <v/>
      </c>
      <c r="G380" s="45" t="str">
        <f>IFERROR(IF(F380="","",F380*IFERROR(INDEX('⚙️ Parámetros'!$E$23:$E$28,MATCH(C380,'⚙️ Parámetros'!$A$23:$A$28,0)),0)),"")</f>
        <v/>
      </c>
      <c r="H380" s="46" t="str">
        <f>IFERROR(IF(D380="","",IFERROR('📋 Registro Paradas'!M380,0)*'⚙️ Parámetros'!$B$32*D380),"")</f>
        <v/>
      </c>
      <c r="I380" s="46" t="str">
        <f>IFERROR(IF(D380="","",MIN(D380,4)*'⚙️ Parámetros'!$B$34+IF('📋 Registro Paradas'!N380="Sí",MIN(D380,8)*'⚙️ Parámetros'!$B$36,0)),"")</f>
        <v/>
      </c>
      <c r="J380" s="47" t="str">
        <f>IFERROR(IF(D380="","",D380*50*('⚙️ Parámetros'!$B$40-1)),"")</f>
        <v/>
      </c>
      <c r="K380" s="48" t="str">
        <f t="shared" si="5"/>
        <v/>
      </c>
      <c r="L380" s="46" t="str">
        <f>IFERROR(IF(D380="","",IF('📋 Registro Paradas'!O380="Sí",F380*'⚙️ Parámetros'!$B$43*IFERROR(INDEX('⚙️ Parámetros'!$E$23:$E$28,MATCH(C380,'⚙️ Parámetros'!$A$23:$A$28,0)),0),0)),"")</f>
        <v/>
      </c>
      <c r="M380" s="46" t="str">
        <f>IFERROR(IF(D380="","",IF(OR('📋 Registro Paradas'!P380="Sí",'📋 Registro Paradas'!P380="Sí — solo reproceso"),1*'⚙️ Parámetros'!$B$32*IFERROR('📋 Registro Paradas'!M380,1),0)),"")</f>
        <v/>
      </c>
      <c r="N380" s="45" t="str">
        <f>IFERROR(IF(D380="","",IF('📋 Registro Paradas'!N380="Sí",I380*('⚙️ Parámetros'!$B$41-1),0)),"")</f>
        <v/>
      </c>
      <c r="O380" s="49" t="str">
        <f>IFERROR(IF(D380="","",SUM(G380:H380,I380,K380,L380:N380)*'⚙️ Parámetros'!$B$44),"")</f>
        <v/>
      </c>
    </row>
    <row r="381" spans="1:15" x14ac:dyDescent="0.25">
      <c r="A381" s="40" t="str">
        <f>IFERROR('📋 Registro Paradas'!A381,"")</f>
        <v/>
      </c>
      <c r="B381" s="41">
        <f>IFERROR('📋 Registro Paradas'!B381,"")</f>
        <v>0</v>
      </c>
      <c r="C381" s="42">
        <f>IFERROR('📋 Registro Paradas'!C381,"")</f>
        <v>0</v>
      </c>
      <c r="D381" s="43" t="str">
        <f>IFERROR('📋 Registro Paradas'!I381,"")</f>
        <v/>
      </c>
      <c r="E381" s="42">
        <f>IFERROR('📋 Registro Paradas'!E381,"")</f>
        <v>0</v>
      </c>
      <c r="F381" s="44" t="str">
        <f>IFERROR(IF(D381="","",D381*IFERROR(INDEX('⚙️ Parámetros'!$B$23:$B$28,MATCH(C381,'⚙️ Parámetros'!$A$23:$A$28,0)),0)),"")</f>
        <v/>
      </c>
      <c r="G381" s="45" t="str">
        <f>IFERROR(IF(F381="","",F381*IFERROR(INDEX('⚙️ Parámetros'!$E$23:$E$28,MATCH(C381,'⚙️ Parámetros'!$A$23:$A$28,0)),0)),"")</f>
        <v/>
      </c>
      <c r="H381" s="46" t="str">
        <f>IFERROR(IF(D381="","",IFERROR('📋 Registro Paradas'!M381,0)*'⚙️ Parámetros'!$B$32*D381),"")</f>
        <v/>
      </c>
      <c r="I381" s="46" t="str">
        <f>IFERROR(IF(D381="","",MIN(D381,4)*'⚙️ Parámetros'!$B$34+IF('📋 Registro Paradas'!N381="Sí",MIN(D381,8)*'⚙️ Parámetros'!$B$36,0)),"")</f>
        <v/>
      </c>
      <c r="J381" s="47" t="str">
        <f>IFERROR(IF(D381="","",D381*50*('⚙️ Parámetros'!$B$40-1)),"")</f>
        <v/>
      </c>
      <c r="K381" s="48" t="str">
        <f t="shared" si="5"/>
        <v/>
      </c>
      <c r="L381" s="46" t="str">
        <f>IFERROR(IF(D381="","",IF('📋 Registro Paradas'!O381="Sí",F381*'⚙️ Parámetros'!$B$43*IFERROR(INDEX('⚙️ Parámetros'!$E$23:$E$28,MATCH(C381,'⚙️ Parámetros'!$A$23:$A$28,0)),0),0)),"")</f>
        <v/>
      </c>
      <c r="M381" s="46" t="str">
        <f>IFERROR(IF(D381="","",IF(OR('📋 Registro Paradas'!P381="Sí",'📋 Registro Paradas'!P381="Sí — solo reproceso"),1*'⚙️ Parámetros'!$B$32*IFERROR('📋 Registro Paradas'!M381,1),0)),"")</f>
        <v/>
      </c>
      <c r="N381" s="45" t="str">
        <f>IFERROR(IF(D381="","",IF('📋 Registro Paradas'!N381="Sí",I381*('⚙️ Parámetros'!$B$41-1),0)),"")</f>
        <v/>
      </c>
      <c r="O381" s="49" t="str">
        <f>IFERROR(IF(D381="","",SUM(G381:H381,I381,K381,L381:N381)*'⚙️ Parámetros'!$B$44),"")</f>
        <v/>
      </c>
    </row>
    <row r="382" spans="1:15" x14ac:dyDescent="0.25">
      <c r="A382" s="40" t="str">
        <f>IFERROR('📋 Registro Paradas'!A382,"")</f>
        <v/>
      </c>
      <c r="B382" s="41">
        <f>IFERROR('📋 Registro Paradas'!B382,"")</f>
        <v>0</v>
      </c>
      <c r="C382" s="42">
        <f>IFERROR('📋 Registro Paradas'!C382,"")</f>
        <v>0</v>
      </c>
      <c r="D382" s="43" t="str">
        <f>IFERROR('📋 Registro Paradas'!I382,"")</f>
        <v/>
      </c>
      <c r="E382" s="42">
        <f>IFERROR('📋 Registro Paradas'!E382,"")</f>
        <v>0</v>
      </c>
      <c r="F382" s="44" t="str">
        <f>IFERROR(IF(D382="","",D382*IFERROR(INDEX('⚙️ Parámetros'!$B$23:$B$28,MATCH(C382,'⚙️ Parámetros'!$A$23:$A$28,0)),0)),"")</f>
        <v/>
      </c>
      <c r="G382" s="45" t="str">
        <f>IFERROR(IF(F382="","",F382*IFERROR(INDEX('⚙️ Parámetros'!$E$23:$E$28,MATCH(C382,'⚙️ Parámetros'!$A$23:$A$28,0)),0)),"")</f>
        <v/>
      </c>
      <c r="H382" s="46" t="str">
        <f>IFERROR(IF(D382="","",IFERROR('📋 Registro Paradas'!M382,0)*'⚙️ Parámetros'!$B$32*D382),"")</f>
        <v/>
      </c>
      <c r="I382" s="46" t="str">
        <f>IFERROR(IF(D382="","",MIN(D382,4)*'⚙️ Parámetros'!$B$34+IF('📋 Registro Paradas'!N382="Sí",MIN(D382,8)*'⚙️ Parámetros'!$B$36,0)),"")</f>
        <v/>
      </c>
      <c r="J382" s="47" t="str">
        <f>IFERROR(IF(D382="","",D382*50*('⚙️ Parámetros'!$B$40-1)),"")</f>
        <v/>
      </c>
      <c r="K382" s="48" t="str">
        <f t="shared" si="5"/>
        <v/>
      </c>
      <c r="L382" s="46" t="str">
        <f>IFERROR(IF(D382="","",IF('📋 Registro Paradas'!O382="Sí",F382*'⚙️ Parámetros'!$B$43*IFERROR(INDEX('⚙️ Parámetros'!$E$23:$E$28,MATCH(C382,'⚙️ Parámetros'!$A$23:$A$28,0)),0),0)),"")</f>
        <v/>
      </c>
      <c r="M382" s="46" t="str">
        <f>IFERROR(IF(D382="","",IF(OR('📋 Registro Paradas'!P382="Sí",'📋 Registro Paradas'!P382="Sí — solo reproceso"),1*'⚙️ Parámetros'!$B$32*IFERROR('📋 Registro Paradas'!M382,1),0)),"")</f>
        <v/>
      </c>
      <c r="N382" s="45" t="str">
        <f>IFERROR(IF(D382="","",IF('📋 Registro Paradas'!N382="Sí",I382*('⚙️ Parámetros'!$B$41-1),0)),"")</f>
        <v/>
      </c>
      <c r="O382" s="49" t="str">
        <f>IFERROR(IF(D382="","",SUM(G382:H382,I382,K382,L382:N382)*'⚙️ Parámetros'!$B$44),"")</f>
        <v/>
      </c>
    </row>
    <row r="383" spans="1:15" x14ac:dyDescent="0.25">
      <c r="A383" s="40" t="str">
        <f>IFERROR('📋 Registro Paradas'!A383,"")</f>
        <v/>
      </c>
      <c r="B383" s="41">
        <f>IFERROR('📋 Registro Paradas'!B383,"")</f>
        <v>0</v>
      </c>
      <c r="C383" s="42">
        <f>IFERROR('📋 Registro Paradas'!C383,"")</f>
        <v>0</v>
      </c>
      <c r="D383" s="43" t="str">
        <f>IFERROR('📋 Registro Paradas'!I383,"")</f>
        <v/>
      </c>
      <c r="E383" s="42">
        <f>IFERROR('📋 Registro Paradas'!E383,"")</f>
        <v>0</v>
      </c>
      <c r="F383" s="44" t="str">
        <f>IFERROR(IF(D383="","",D383*IFERROR(INDEX('⚙️ Parámetros'!$B$23:$B$28,MATCH(C383,'⚙️ Parámetros'!$A$23:$A$28,0)),0)),"")</f>
        <v/>
      </c>
      <c r="G383" s="45" t="str">
        <f>IFERROR(IF(F383="","",F383*IFERROR(INDEX('⚙️ Parámetros'!$E$23:$E$28,MATCH(C383,'⚙️ Parámetros'!$A$23:$A$28,0)),0)),"")</f>
        <v/>
      </c>
      <c r="H383" s="46" t="str">
        <f>IFERROR(IF(D383="","",IFERROR('📋 Registro Paradas'!M383,0)*'⚙️ Parámetros'!$B$32*D383),"")</f>
        <v/>
      </c>
      <c r="I383" s="46" t="str">
        <f>IFERROR(IF(D383="","",MIN(D383,4)*'⚙️ Parámetros'!$B$34+IF('📋 Registro Paradas'!N383="Sí",MIN(D383,8)*'⚙️ Parámetros'!$B$36,0)),"")</f>
        <v/>
      </c>
      <c r="J383" s="47" t="str">
        <f>IFERROR(IF(D383="","",D383*50*('⚙️ Parámetros'!$B$40-1)),"")</f>
        <v/>
      </c>
      <c r="K383" s="48" t="str">
        <f t="shared" si="5"/>
        <v/>
      </c>
      <c r="L383" s="46" t="str">
        <f>IFERROR(IF(D383="","",IF('📋 Registro Paradas'!O383="Sí",F383*'⚙️ Parámetros'!$B$43*IFERROR(INDEX('⚙️ Parámetros'!$E$23:$E$28,MATCH(C383,'⚙️ Parámetros'!$A$23:$A$28,0)),0),0)),"")</f>
        <v/>
      </c>
      <c r="M383" s="46" t="str">
        <f>IFERROR(IF(D383="","",IF(OR('📋 Registro Paradas'!P383="Sí",'📋 Registro Paradas'!P383="Sí — solo reproceso"),1*'⚙️ Parámetros'!$B$32*IFERROR('📋 Registro Paradas'!M383,1),0)),"")</f>
        <v/>
      </c>
      <c r="N383" s="45" t="str">
        <f>IFERROR(IF(D383="","",IF('📋 Registro Paradas'!N383="Sí",I383*('⚙️ Parámetros'!$B$41-1),0)),"")</f>
        <v/>
      </c>
      <c r="O383" s="49" t="str">
        <f>IFERROR(IF(D383="","",SUM(G383:H383,I383,K383,L383:N383)*'⚙️ Parámetros'!$B$44),"")</f>
        <v/>
      </c>
    </row>
    <row r="384" spans="1:15" x14ac:dyDescent="0.25">
      <c r="A384" s="40" t="str">
        <f>IFERROR('📋 Registro Paradas'!A384,"")</f>
        <v/>
      </c>
      <c r="B384" s="41">
        <f>IFERROR('📋 Registro Paradas'!B384,"")</f>
        <v>0</v>
      </c>
      <c r="C384" s="42">
        <f>IFERROR('📋 Registro Paradas'!C384,"")</f>
        <v>0</v>
      </c>
      <c r="D384" s="43" t="str">
        <f>IFERROR('📋 Registro Paradas'!I384,"")</f>
        <v/>
      </c>
      <c r="E384" s="42">
        <f>IFERROR('📋 Registro Paradas'!E384,"")</f>
        <v>0</v>
      </c>
      <c r="F384" s="44" t="str">
        <f>IFERROR(IF(D384="","",D384*IFERROR(INDEX('⚙️ Parámetros'!$B$23:$B$28,MATCH(C384,'⚙️ Parámetros'!$A$23:$A$28,0)),0)),"")</f>
        <v/>
      </c>
      <c r="G384" s="45" t="str">
        <f>IFERROR(IF(F384="","",F384*IFERROR(INDEX('⚙️ Parámetros'!$E$23:$E$28,MATCH(C384,'⚙️ Parámetros'!$A$23:$A$28,0)),0)),"")</f>
        <v/>
      </c>
      <c r="H384" s="46" t="str">
        <f>IFERROR(IF(D384="","",IFERROR('📋 Registro Paradas'!M384,0)*'⚙️ Parámetros'!$B$32*D384),"")</f>
        <v/>
      </c>
      <c r="I384" s="46" t="str">
        <f>IFERROR(IF(D384="","",MIN(D384,4)*'⚙️ Parámetros'!$B$34+IF('📋 Registro Paradas'!N384="Sí",MIN(D384,8)*'⚙️ Parámetros'!$B$36,0)),"")</f>
        <v/>
      </c>
      <c r="J384" s="47" t="str">
        <f>IFERROR(IF(D384="","",D384*50*('⚙️ Parámetros'!$B$40-1)),"")</f>
        <v/>
      </c>
      <c r="K384" s="48" t="str">
        <f t="shared" si="5"/>
        <v/>
      </c>
      <c r="L384" s="46" t="str">
        <f>IFERROR(IF(D384="","",IF('📋 Registro Paradas'!O384="Sí",F384*'⚙️ Parámetros'!$B$43*IFERROR(INDEX('⚙️ Parámetros'!$E$23:$E$28,MATCH(C384,'⚙️ Parámetros'!$A$23:$A$28,0)),0),0)),"")</f>
        <v/>
      </c>
      <c r="M384" s="46" t="str">
        <f>IFERROR(IF(D384="","",IF(OR('📋 Registro Paradas'!P384="Sí",'📋 Registro Paradas'!P384="Sí — solo reproceso"),1*'⚙️ Parámetros'!$B$32*IFERROR('📋 Registro Paradas'!M384,1),0)),"")</f>
        <v/>
      </c>
      <c r="N384" s="45" t="str">
        <f>IFERROR(IF(D384="","",IF('📋 Registro Paradas'!N384="Sí",I384*('⚙️ Parámetros'!$B$41-1),0)),"")</f>
        <v/>
      </c>
      <c r="O384" s="49" t="str">
        <f>IFERROR(IF(D384="","",SUM(G384:H384,I384,K384,L384:N384)*'⚙️ Parámetros'!$B$44),"")</f>
        <v/>
      </c>
    </row>
    <row r="385" spans="1:15" x14ac:dyDescent="0.25">
      <c r="A385" s="40" t="str">
        <f>IFERROR('📋 Registro Paradas'!A385,"")</f>
        <v/>
      </c>
      <c r="B385" s="41">
        <f>IFERROR('📋 Registro Paradas'!B385,"")</f>
        <v>0</v>
      </c>
      <c r="C385" s="42">
        <f>IFERROR('📋 Registro Paradas'!C385,"")</f>
        <v>0</v>
      </c>
      <c r="D385" s="43" t="str">
        <f>IFERROR('📋 Registro Paradas'!I385,"")</f>
        <v/>
      </c>
      <c r="E385" s="42">
        <f>IFERROR('📋 Registro Paradas'!E385,"")</f>
        <v>0</v>
      </c>
      <c r="F385" s="44" t="str">
        <f>IFERROR(IF(D385="","",D385*IFERROR(INDEX('⚙️ Parámetros'!$B$23:$B$28,MATCH(C385,'⚙️ Parámetros'!$A$23:$A$28,0)),0)),"")</f>
        <v/>
      </c>
      <c r="G385" s="45" t="str">
        <f>IFERROR(IF(F385="","",F385*IFERROR(INDEX('⚙️ Parámetros'!$E$23:$E$28,MATCH(C385,'⚙️ Parámetros'!$A$23:$A$28,0)),0)),"")</f>
        <v/>
      </c>
      <c r="H385" s="46" t="str">
        <f>IFERROR(IF(D385="","",IFERROR('📋 Registro Paradas'!M385,0)*'⚙️ Parámetros'!$B$32*D385),"")</f>
        <v/>
      </c>
      <c r="I385" s="46" t="str">
        <f>IFERROR(IF(D385="","",MIN(D385,4)*'⚙️ Parámetros'!$B$34+IF('📋 Registro Paradas'!N385="Sí",MIN(D385,8)*'⚙️ Parámetros'!$B$36,0)),"")</f>
        <v/>
      </c>
      <c r="J385" s="47" t="str">
        <f>IFERROR(IF(D385="","",D385*50*('⚙️ Parámetros'!$B$40-1)),"")</f>
        <v/>
      </c>
      <c r="K385" s="48" t="str">
        <f t="shared" si="5"/>
        <v/>
      </c>
      <c r="L385" s="46" t="str">
        <f>IFERROR(IF(D385="","",IF('📋 Registro Paradas'!O385="Sí",F385*'⚙️ Parámetros'!$B$43*IFERROR(INDEX('⚙️ Parámetros'!$E$23:$E$28,MATCH(C385,'⚙️ Parámetros'!$A$23:$A$28,0)),0),0)),"")</f>
        <v/>
      </c>
      <c r="M385" s="46" t="str">
        <f>IFERROR(IF(D385="","",IF(OR('📋 Registro Paradas'!P385="Sí",'📋 Registro Paradas'!P385="Sí — solo reproceso"),1*'⚙️ Parámetros'!$B$32*IFERROR('📋 Registro Paradas'!M385,1),0)),"")</f>
        <v/>
      </c>
      <c r="N385" s="45" t="str">
        <f>IFERROR(IF(D385="","",IF('📋 Registro Paradas'!N385="Sí",I385*('⚙️ Parámetros'!$B$41-1),0)),"")</f>
        <v/>
      </c>
      <c r="O385" s="49" t="str">
        <f>IFERROR(IF(D385="","",SUM(G385:H385,I385,K385,L385:N385)*'⚙️ Parámetros'!$B$44),"")</f>
        <v/>
      </c>
    </row>
    <row r="386" spans="1:15" x14ac:dyDescent="0.25">
      <c r="A386" s="40" t="str">
        <f>IFERROR('📋 Registro Paradas'!A386,"")</f>
        <v/>
      </c>
      <c r="B386" s="41">
        <f>IFERROR('📋 Registro Paradas'!B386,"")</f>
        <v>0</v>
      </c>
      <c r="C386" s="42">
        <f>IFERROR('📋 Registro Paradas'!C386,"")</f>
        <v>0</v>
      </c>
      <c r="D386" s="43" t="str">
        <f>IFERROR('📋 Registro Paradas'!I386,"")</f>
        <v/>
      </c>
      <c r="E386" s="42">
        <f>IFERROR('📋 Registro Paradas'!E386,"")</f>
        <v>0</v>
      </c>
      <c r="F386" s="44" t="str">
        <f>IFERROR(IF(D386="","",D386*IFERROR(INDEX('⚙️ Parámetros'!$B$23:$B$28,MATCH(C386,'⚙️ Parámetros'!$A$23:$A$28,0)),0)),"")</f>
        <v/>
      </c>
      <c r="G386" s="45" t="str">
        <f>IFERROR(IF(F386="","",F386*IFERROR(INDEX('⚙️ Parámetros'!$E$23:$E$28,MATCH(C386,'⚙️ Parámetros'!$A$23:$A$28,0)),0)),"")</f>
        <v/>
      </c>
      <c r="H386" s="46" t="str">
        <f>IFERROR(IF(D386="","",IFERROR('📋 Registro Paradas'!M386,0)*'⚙️ Parámetros'!$B$32*D386),"")</f>
        <v/>
      </c>
      <c r="I386" s="46" t="str">
        <f>IFERROR(IF(D386="","",MIN(D386,4)*'⚙️ Parámetros'!$B$34+IF('📋 Registro Paradas'!N386="Sí",MIN(D386,8)*'⚙️ Parámetros'!$B$36,0)),"")</f>
        <v/>
      </c>
      <c r="J386" s="47" t="str">
        <f>IFERROR(IF(D386="","",D386*50*('⚙️ Parámetros'!$B$40-1)),"")</f>
        <v/>
      </c>
      <c r="K386" s="48" t="str">
        <f t="shared" si="5"/>
        <v/>
      </c>
      <c r="L386" s="46" t="str">
        <f>IFERROR(IF(D386="","",IF('📋 Registro Paradas'!O386="Sí",F386*'⚙️ Parámetros'!$B$43*IFERROR(INDEX('⚙️ Parámetros'!$E$23:$E$28,MATCH(C386,'⚙️ Parámetros'!$A$23:$A$28,0)),0),0)),"")</f>
        <v/>
      </c>
      <c r="M386" s="46" t="str">
        <f>IFERROR(IF(D386="","",IF(OR('📋 Registro Paradas'!P386="Sí",'📋 Registro Paradas'!P386="Sí — solo reproceso"),1*'⚙️ Parámetros'!$B$32*IFERROR('📋 Registro Paradas'!M386,1),0)),"")</f>
        <v/>
      </c>
      <c r="N386" s="45" t="str">
        <f>IFERROR(IF(D386="","",IF('📋 Registro Paradas'!N386="Sí",I386*('⚙️ Parámetros'!$B$41-1),0)),"")</f>
        <v/>
      </c>
      <c r="O386" s="49" t="str">
        <f>IFERROR(IF(D386="","",SUM(G386:H386,I386,K386,L386:N386)*'⚙️ Parámetros'!$B$44),"")</f>
        <v/>
      </c>
    </row>
    <row r="387" spans="1:15" x14ac:dyDescent="0.25">
      <c r="A387" s="40" t="str">
        <f>IFERROR('📋 Registro Paradas'!A387,"")</f>
        <v/>
      </c>
      <c r="B387" s="41">
        <f>IFERROR('📋 Registro Paradas'!B387,"")</f>
        <v>0</v>
      </c>
      <c r="C387" s="42">
        <f>IFERROR('📋 Registro Paradas'!C387,"")</f>
        <v>0</v>
      </c>
      <c r="D387" s="43" t="str">
        <f>IFERROR('📋 Registro Paradas'!I387,"")</f>
        <v/>
      </c>
      <c r="E387" s="42">
        <f>IFERROR('📋 Registro Paradas'!E387,"")</f>
        <v>0</v>
      </c>
      <c r="F387" s="44" t="str">
        <f>IFERROR(IF(D387="","",D387*IFERROR(INDEX('⚙️ Parámetros'!$B$23:$B$28,MATCH(C387,'⚙️ Parámetros'!$A$23:$A$28,0)),0)),"")</f>
        <v/>
      </c>
      <c r="G387" s="45" t="str">
        <f>IFERROR(IF(F387="","",F387*IFERROR(INDEX('⚙️ Parámetros'!$E$23:$E$28,MATCH(C387,'⚙️ Parámetros'!$A$23:$A$28,0)),0)),"")</f>
        <v/>
      </c>
      <c r="H387" s="46" t="str">
        <f>IFERROR(IF(D387="","",IFERROR('📋 Registro Paradas'!M387,0)*'⚙️ Parámetros'!$B$32*D387),"")</f>
        <v/>
      </c>
      <c r="I387" s="46" t="str">
        <f>IFERROR(IF(D387="","",MIN(D387,4)*'⚙️ Parámetros'!$B$34+IF('📋 Registro Paradas'!N387="Sí",MIN(D387,8)*'⚙️ Parámetros'!$B$36,0)),"")</f>
        <v/>
      </c>
      <c r="J387" s="47" t="str">
        <f>IFERROR(IF(D387="","",D387*50*('⚙️ Parámetros'!$B$40-1)),"")</f>
        <v/>
      </c>
      <c r="K387" s="48" t="str">
        <f t="shared" si="5"/>
        <v/>
      </c>
      <c r="L387" s="46" t="str">
        <f>IFERROR(IF(D387="","",IF('📋 Registro Paradas'!O387="Sí",F387*'⚙️ Parámetros'!$B$43*IFERROR(INDEX('⚙️ Parámetros'!$E$23:$E$28,MATCH(C387,'⚙️ Parámetros'!$A$23:$A$28,0)),0),0)),"")</f>
        <v/>
      </c>
      <c r="M387" s="46" t="str">
        <f>IFERROR(IF(D387="","",IF(OR('📋 Registro Paradas'!P387="Sí",'📋 Registro Paradas'!P387="Sí — solo reproceso"),1*'⚙️ Parámetros'!$B$32*IFERROR('📋 Registro Paradas'!M387,1),0)),"")</f>
        <v/>
      </c>
      <c r="N387" s="45" t="str">
        <f>IFERROR(IF(D387="","",IF('📋 Registro Paradas'!N387="Sí",I387*('⚙️ Parámetros'!$B$41-1),0)),"")</f>
        <v/>
      </c>
      <c r="O387" s="49" t="str">
        <f>IFERROR(IF(D387="","",SUM(G387:H387,I387,K387,L387:N387)*'⚙️ Parámetros'!$B$44),"")</f>
        <v/>
      </c>
    </row>
    <row r="388" spans="1:15" x14ac:dyDescent="0.25">
      <c r="A388" s="40" t="str">
        <f>IFERROR('📋 Registro Paradas'!A388,"")</f>
        <v/>
      </c>
      <c r="B388" s="41">
        <f>IFERROR('📋 Registro Paradas'!B388,"")</f>
        <v>0</v>
      </c>
      <c r="C388" s="42">
        <f>IFERROR('📋 Registro Paradas'!C388,"")</f>
        <v>0</v>
      </c>
      <c r="D388" s="43" t="str">
        <f>IFERROR('📋 Registro Paradas'!I388,"")</f>
        <v/>
      </c>
      <c r="E388" s="42">
        <f>IFERROR('📋 Registro Paradas'!E388,"")</f>
        <v>0</v>
      </c>
      <c r="F388" s="44" t="str">
        <f>IFERROR(IF(D388="","",D388*IFERROR(INDEX('⚙️ Parámetros'!$B$23:$B$28,MATCH(C388,'⚙️ Parámetros'!$A$23:$A$28,0)),0)),"")</f>
        <v/>
      </c>
      <c r="G388" s="45" t="str">
        <f>IFERROR(IF(F388="","",F388*IFERROR(INDEX('⚙️ Parámetros'!$E$23:$E$28,MATCH(C388,'⚙️ Parámetros'!$A$23:$A$28,0)),0)),"")</f>
        <v/>
      </c>
      <c r="H388" s="46" t="str">
        <f>IFERROR(IF(D388="","",IFERROR('📋 Registro Paradas'!M388,0)*'⚙️ Parámetros'!$B$32*D388),"")</f>
        <v/>
      </c>
      <c r="I388" s="46" t="str">
        <f>IFERROR(IF(D388="","",MIN(D388,4)*'⚙️ Parámetros'!$B$34+IF('📋 Registro Paradas'!N388="Sí",MIN(D388,8)*'⚙️ Parámetros'!$B$36,0)),"")</f>
        <v/>
      </c>
      <c r="J388" s="47" t="str">
        <f>IFERROR(IF(D388="","",D388*50*('⚙️ Parámetros'!$B$40-1)),"")</f>
        <v/>
      </c>
      <c r="K388" s="48" t="str">
        <f t="shared" si="5"/>
        <v/>
      </c>
      <c r="L388" s="46" t="str">
        <f>IFERROR(IF(D388="","",IF('📋 Registro Paradas'!O388="Sí",F388*'⚙️ Parámetros'!$B$43*IFERROR(INDEX('⚙️ Parámetros'!$E$23:$E$28,MATCH(C388,'⚙️ Parámetros'!$A$23:$A$28,0)),0),0)),"")</f>
        <v/>
      </c>
      <c r="M388" s="46" t="str">
        <f>IFERROR(IF(D388="","",IF(OR('📋 Registro Paradas'!P388="Sí",'📋 Registro Paradas'!P388="Sí — solo reproceso"),1*'⚙️ Parámetros'!$B$32*IFERROR('📋 Registro Paradas'!M388,1),0)),"")</f>
        <v/>
      </c>
      <c r="N388" s="45" t="str">
        <f>IFERROR(IF(D388="","",IF('📋 Registro Paradas'!N388="Sí",I388*('⚙️ Parámetros'!$B$41-1),0)),"")</f>
        <v/>
      </c>
      <c r="O388" s="49" t="str">
        <f>IFERROR(IF(D388="","",SUM(G388:H388,I388,K388,L388:N388)*'⚙️ Parámetros'!$B$44),"")</f>
        <v/>
      </c>
    </row>
    <row r="389" spans="1:15" x14ac:dyDescent="0.25">
      <c r="A389" s="40" t="str">
        <f>IFERROR('📋 Registro Paradas'!A389,"")</f>
        <v/>
      </c>
      <c r="B389" s="41">
        <f>IFERROR('📋 Registro Paradas'!B389,"")</f>
        <v>0</v>
      </c>
      <c r="C389" s="42">
        <f>IFERROR('📋 Registro Paradas'!C389,"")</f>
        <v>0</v>
      </c>
      <c r="D389" s="43" t="str">
        <f>IFERROR('📋 Registro Paradas'!I389,"")</f>
        <v/>
      </c>
      <c r="E389" s="42">
        <f>IFERROR('📋 Registro Paradas'!E389,"")</f>
        <v>0</v>
      </c>
      <c r="F389" s="44" t="str">
        <f>IFERROR(IF(D389="","",D389*IFERROR(INDEX('⚙️ Parámetros'!$B$23:$B$28,MATCH(C389,'⚙️ Parámetros'!$A$23:$A$28,0)),0)),"")</f>
        <v/>
      </c>
      <c r="G389" s="45" t="str">
        <f>IFERROR(IF(F389="","",F389*IFERROR(INDEX('⚙️ Parámetros'!$E$23:$E$28,MATCH(C389,'⚙️ Parámetros'!$A$23:$A$28,0)),0)),"")</f>
        <v/>
      </c>
      <c r="H389" s="46" t="str">
        <f>IFERROR(IF(D389="","",IFERROR('📋 Registro Paradas'!M389,0)*'⚙️ Parámetros'!$B$32*D389),"")</f>
        <v/>
      </c>
      <c r="I389" s="46" t="str">
        <f>IFERROR(IF(D389="","",MIN(D389,4)*'⚙️ Parámetros'!$B$34+IF('📋 Registro Paradas'!N389="Sí",MIN(D389,8)*'⚙️ Parámetros'!$B$36,0)),"")</f>
        <v/>
      </c>
      <c r="J389" s="47" t="str">
        <f>IFERROR(IF(D389="","",D389*50*('⚙️ Parámetros'!$B$40-1)),"")</f>
        <v/>
      </c>
      <c r="K389" s="48" t="str">
        <f t="shared" ref="K389:K452" si="6">IFERROR(IF(J389="","",J389*0.14),"")</f>
        <v/>
      </c>
      <c r="L389" s="46" t="str">
        <f>IFERROR(IF(D389="","",IF('📋 Registro Paradas'!O389="Sí",F389*'⚙️ Parámetros'!$B$43*IFERROR(INDEX('⚙️ Parámetros'!$E$23:$E$28,MATCH(C389,'⚙️ Parámetros'!$A$23:$A$28,0)),0),0)),"")</f>
        <v/>
      </c>
      <c r="M389" s="46" t="str">
        <f>IFERROR(IF(D389="","",IF(OR('📋 Registro Paradas'!P389="Sí",'📋 Registro Paradas'!P389="Sí — solo reproceso"),1*'⚙️ Parámetros'!$B$32*IFERROR('📋 Registro Paradas'!M389,1),0)),"")</f>
        <v/>
      </c>
      <c r="N389" s="45" t="str">
        <f>IFERROR(IF(D389="","",IF('📋 Registro Paradas'!N389="Sí",I389*('⚙️ Parámetros'!$B$41-1),0)),"")</f>
        <v/>
      </c>
      <c r="O389" s="49" t="str">
        <f>IFERROR(IF(D389="","",SUM(G389:H389,I389,K389,L389:N389)*'⚙️ Parámetros'!$B$44),"")</f>
        <v/>
      </c>
    </row>
    <row r="390" spans="1:15" x14ac:dyDescent="0.25">
      <c r="A390" s="40" t="str">
        <f>IFERROR('📋 Registro Paradas'!A390,"")</f>
        <v/>
      </c>
      <c r="B390" s="41">
        <f>IFERROR('📋 Registro Paradas'!B390,"")</f>
        <v>0</v>
      </c>
      <c r="C390" s="42">
        <f>IFERROR('📋 Registro Paradas'!C390,"")</f>
        <v>0</v>
      </c>
      <c r="D390" s="43" t="str">
        <f>IFERROR('📋 Registro Paradas'!I390,"")</f>
        <v/>
      </c>
      <c r="E390" s="42">
        <f>IFERROR('📋 Registro Paradas'!E390,"")</f>
        <v>0</v>
      </c>
      <c r="F390" s="44" t="str">
        <f>IFERROR(IF(D390="","",D390*IFERROR(INDEX('⚙️ Parámetros'!$B$23:$B$28,MATCH(C390,'⚙️ Parámetros'!$A$23:$A$28,0)),0)),"")</f>
        <v/>
      </c>
      <c r="G390" s="45" t="str">
        <f>IFERROR(IF(F390="","",F390*IFERROR(INDEX('⚙️ Parámetros'!$E$23:$E$28,MATCH(C390,'⚙️ Parámetros'!$A$23:$A$28,0)),0)),"")</f>
        <v/>
      </c>
      <c r="H390" s="46" t="str">
        <f>IFERROR(IF(D390="","",IFERROR('📋 Registro Paradas'!M390,0)*'⚙️ Parámetros'!$B$32*D390),"")</f>
        <v/>
      </c>
      <c r="I390" s="46" t="str">
        <f>IFERROR(IF(D390="","",MIN(D390,4)*'⚙️ Parámetros'!$B$34+IF('📋 Registro Paradas'!N390="Sí",MIN(D390,8)*'⚙️ Parámetros'!$B$36,0)),"")</f>
        <v/>
      </c>
      <c r="J390" s="47" t="str">
        <f>IFERROR(IF(D390="","",D390*50*('⚙️ Parámetros'!$B$40-1)),"")</f>
        <v/>
      </c>
      <c r="K390" s="48" t="str">
        <f t="shared" si="6"/>
        <v/>
      </c>
      <c r="L390" s="46" t="str">
        <f>IFERROR(IF(D390="","",IF('📋 Registro Paradas'!O390="Sí",F390*'⚙️ Parámetros'!$B$43*IFERROR(INDEX('⚙️ Parámetros'!$E$23:$E$28,MATCH(C390,'⚙️ Parámetros'!$A$23:$A$28,0)),0),0)),"")</f>
        <v/>
      </c>
      <c r="M390" s="46" t="str">
        <f>IFERROR(IF(D390="","",IF(OR('📋 Registro Paradas'!P390="Sí",'📋 Registro Paradas'!P390="Sí — solo reproceso"),1*'⚙️ Parámetros'!$B$32*IFERROR('📋 Registro Paradas'!M390,1),0)),"")</f>
        <v/>
      </c>
      <c r="N390" s="45" t="str">
        <f>IFERROR(IF(D390="","",IF('📋 Registro Paradas'!N390="Sí",I390*('⚙️ Parámetros'!$B$41-1),0)),"")</f>
        <v/>
      </c>
      <c r="O390" s="49" t="str">
        <f>IFERROR(IF(D390="","",SUM(G390:H390,I390,K390,L390:N390)*'⚙️ Parámetros'!$B$44),"")</f>
        <v/>
      </c>
    </row>
    <row r="391" spans="1:15" x14ac:dyDescent="0.25">
      <c r="A391" s="40" t="str">
        <f>IFERROR('📋 Registro Paradas'!A391,"")</f>
        <v/>
      </c>
      <c r="B391" s="41">
        <f>IFERROR('📋 Registro Paradas'!B391,"")</f>
        <v>0</v>
      </c>
      <c r="C391" s="42">
        <f>IFERROR('📋 Registro Paradas'!C391,"")</f>
        <v>0</v>
      </c>
      <c r="D391" s="43" t="str">
        <f>IFERROR('📋 Registro Paradas'!I391,"")</f>
        <v/>
      </c>
      <c r="E391" s="42">
        <f>IFERROR('📋 Registro Paradas'!E391,"")</f>
        <v>0</v>
      </c>
      <c r="F391" s="44" t="str">
        <f>IFERROR(IF(D391="","",D391*IFERROR(INDEX('⚙️ Parámetros'!$B$23:$B$28,MATCH(C391,'⚙️ Parámetros'!$A$23:$A$28,0)),0)),"")</f>
        <v/>
      </c>
      <c r="G391" s="45" t="str">
        <f>IFERROR(IF(F391="","",F391*IFERROR(INDEX('⚙️ Parámetros'!$E$23:$E$28,MATCH(C391,'⚙️ Parámetros'!$A$23:$A$28,0)),0)),"")</f>
        <v/>
      </c>
      <c r="H391" s="46" t="str">
        <f>IFERROR(IF(D391="","",IFERROR('📋 Registro Paradas'!M391,0)*'⚙️ Parámetros'!$B$32*D391),"")</f>
        <v/>
      </c>
      <c r="I391" s="46" t="str">
        <f>IFERROR(IF(D391="","",MIN(D391,4)*'⚙️ Parámetros'!$B$34+IF('📋 Registro Paradas'!N391="Sí",MIN(D391,8)*'⚙️ Parámetros'!$B$36,0)),"")</f>
        <v/>
      </c>
      <c r="J391" s="47" t="str">
        <f>IFERROR(IF(D391="","",D391*50*('⚙️ Parámetros'!$B$40-1)),"")</f>
        <v/>
      </c>
      <c r="K391" s="48" t="str">
        <f t="shared" si="6"/>
        <v/>
      </c>
      <c r="L391" s="46" t="str">
        <f>IFERROR(IF(D391="","",IF('📋 Registro Paradas'!O391="Sí",F391*'⚙️ Parámetros'!$B$43*IFERROR(INDEX('⚙️ Parámetros'!$E$23:$E$28,MATCH(C391,'⚙️ Parámetros'!$A$23:$A$28,0)),0),0)),"")</f>
        <v/>
      </c>
      <c r="M391" s="46" t="str">
        <f>IFERROR(IF(D391="","",IF(OR('📋 Registro Paradas'!P391="Sí",'📋 Registro Paradas'!P391="Sí — solo reproceso"),1*'⚙️ Parámetros'!$B$32*IFERROR('📋 Registro Paradas'!M391,1),0)),"")</f>
        <v/>
      </c>
      <c r="N391" s="45" t="str">
        <f>IFERROR(IF(D391="","",IF('📋 Registro Paradas'!N391="Sí",I391*('⚙️ Parámetros'!$B$41-1),0)),"")</f>
        <v/>
      </c>
      <c r="O391" s="49" t="str">
        <f>IFERROR(IF(D391="","",SUM(G391:H391,I391,K391,L391:N391)*'⚙️ Parámetros'!$B$44),"")</f>
        <v/>
      </c>
    </row>
    <row r="392" spans="1:15" x14ac:dyDescent="0.25">
      <c r="A392" s="40" t="str">
        <f>IFERROR('📋 Registro Paradas'!A392,"")</f>
        <v/>
      </c>
      <c r="B392" s="41">
        <f>IFERROR('📋 Registro Paradas'!B392,"")</f>
        <v>0</v>
      </c>
      <c r="C392" s="42">
        <f>IFERROR('📋 Registro Paradas'!C392,"")</f>
        <v>0</v>
      </c>
      <c r="D392" s="43" t="str">
        <f>IFERROR('📋 Registro Paradas'!I392,"")</f>
        <v/>
      </c>
      <c r="E392" s="42">
        <f>IFERROR('📋 Registro Paradas'!E392,"")</f>
        <v>0</v>
      </c>
      <c r="F392" s="44" t="str">
        <f>IFERROR(IF(D392="","",D392*IFERROR(INDEX('⚙️ Parámetros'!$B$23:$B$28,MATCH(C392,'⚙️ Parámetros'!$A$23:$A$28,0)),0)),"")</f>
        <v/>
      </c>
      <c r="G392" s="45" t="str">
        <f>IFERROR(IF(F392="","",F392*IFERROR(INDEX('⚙️ Parámetros'!$E$23:$E$28,MATCH(C392,'⚙️ Parámetros'!$A$23:$A$28,0)),0)),"")</f>
        <v/>
      </c>
      <c r="H392" s="46" t="str">
        <f>IFERROR(IF(D392="","",IFERROR('📋 Registro Paradas'!M392,0)*'⚙️ Parámetros'!$B$32*D392),"")</f>
        <v/>
      </c>
      <c r="I392" s="46" t="str">
        <f>IFERROR(IF(D392="","",MIN(D392,4)*'⚙️ Parámetros'!$B$34+IF('📋 Registro Paradas'!N392="Sí",MIN(D392,8)*'⚙️ Parámetros'!$B$36,0)),"")</f>
        <v/>
      </c>
      <c r="J392" s="47" t="str">
        <f>IFERROR(IF(D392="","",D392*50*('⚙️ Parámetros'!$B$40-1)),"")</f>
        <v/>
      </c>
      <c r="K392" s="48" t="str">
        <f t="shared" si="6"/>
        <v/>
      </c>
      <c r="L392" s="46" t="str">
        <f>IFERROR(IF(D392="","",IF('📋 Registro Paradas'!O392="Sí",F392*'⚙️ Parámetros'!$B$43*IFERROR(INDEX('⚙️ Parámetros'!$E$23:$E$28,MATCH(C392,'⚙️ Parámetros'!$A$23:$A$28,0)),0),0)),"")</f>
        <v/>
      </c>
      <c r="M392" s="46" t="str">
        <f>IFERROR(IF(D392="","",IF(OR('📋 Registro Paradas'!P392="Sí",'📋 Registro Paradas'!P392="Sí — solo reproceso"),1*'⚙️ Parámetros'!$B$32*IFERROR('📋 Registro Paradas'!M392,1),0)),"")</f>
        <v/>
      </c>
      <c r="N392" s="45" t="str">
        <f>IFERROR(IF(D392="","",IF('📋 Registro Paradas'!N392="Sí",I392*('⚙️ Parámetros'!$B$41-1),0)),"")</f>
        <v/>
      </c>
      <c r="O392" s="49" t="str">
        <f>IFERROR(IF(D392="","",SUM(G392:H392,I392,K392,L392:N392)*'⚙️ Parámetros'!$B$44),"")</f>
        <v/>
      </c>
    </row>
    <row r="393" spans="1:15" x14ac:dyDescent="0.25">
      <c r="A393" s="40" t="str">
        <f>IFERROR('📋 Registro Paradas'!A393,"")</f>
        <v/>
      </c>
      <c r="B393" s="41">
        <f>IFERROR('📋 Registro Paradas'!B393,"")</f>
        <v>0</v>
      </c>
      <c r="C393" s="42">
        <f>IFERROR('📋 Registro Paradas'!C393,"")</f>
        <v>0</v>
      </c>
      <c r="D393" s="43" t="str">
        <f>IFERROR('📋 Registro Paradas'!I393,"")</f>
        <v/>
      </c>
      <c r="E393" s="42">
        <f>IFERROR('📋 Registro Paradas'!E393,"")</f>
        <v>0</v>
      </c>
      <c r="F393" s="44" t="str">
        <f>IFERROR(IF(D393="","",D393*IFERROR(INDEX('⚙️ Parámetros'!$B$23:$B$28,MATCH(C393,'⚙️ Parámetros'!$A$23:$A$28,0)),0)),"")</f>
        <v/>
      </c>
      <c r="G393" s="45" t="str">
        <f>IFERROR(IF(F393="","",F393*IFERROR(INDEX('⚙️ Parámetros'!$E$23:$E$28,MATCH(C393,'⚙️ Parámetros'!$A$23:$A$28,0)),0)),"")</f>
        <v/>
      </c>
      <c r="H393" s="46" t="str">
        <f>IFERROR(IF(D393="","",IFERROR('📋 Registro Paradas'!M393,0)*'⚙️ Parámetros'!$B$32*D393),"")</f>
        <v/>
      </c>
      <c r="I393" s="46" t="str">
        <f>IFERROR(IF(D393="","",MIN(D393,4)*'⚙️ Parámetros'!$B$34+IF('📋 Registro Paradas'!N393="Sí",MIN(D393,8)*'⚙️ Parámetros'!$B$36,0)),"")</f>
        <v/>
      </c>
      <c r="J393" s="47" t="str">
        <f>IFERROR(IF(D393="","",D393*50*('⚙️ Parámetros'!$B$40-1)),"")</f>
        <v/>
      </c>
      <c r="K393" s="48" t="str">
        <f t="shared" si="6"/>
        <v/>
      </c>
      <c r="L393" s="46" t="str">
        <f>IFERROR(IF(D393="","",IF('📋 Registro Paradas'!O393="Sí",F393*'⚙️ Parámetros'!$B$43*IFERROR(INDEX('⚙️ Parámetros'!$E$23:$E$28,MATCH(C393,'⚙️ Parámetros'!$A$23:$A$28,0)),0),0)),"")</f>
        <v/>
      </c>
      <c r="M393" s="46" t="str">
        <f>IFERROR(IF(D393="","",IF(OR('📋 Registro Paradas'!P393="Sí",'📋 Registro Paradas'!P393="Sí — solo reproceso"),1*'⚙️ Parámetros'!$B$32*IFERROR('📋 Registro Paradas'!M393,1),0)),"")</f>
        <v/>
      </c>
      <c r="N393" s="45" t="str">
        <f>IFERROR(IF(D393="","",IF('📋 Registro Paradas'!N393="Sí",I393*('⚙️ Parámetros'!$B$41-1),0)),"")</f>
        <v/>
      </c>
      <c r="O393" s="49" t="str">
        <f>IFERROR(IF(D393="","",SUM(G393:H393,I393,K393,L393:N393)*'⚙️ Parámetros'!$B$44),"")</f>
        <v/>
      </c>
    </row>
    <row r="394" spans="1:15" x14ac:dyDescent="0.25">
      <c r="A394" s="40" t="str">
        <f>IFERROR('📋 Registro Paradas'!A394,"")</f>
        <v/>
      </c>
      <c r="B394" s="41">
        <f>IFERROR('📋 Registro Paradas'!B394,"")</f>
        <v>0</v>
      </c>
      <c r="C394" s="42">
        <f>IFERROR('📋 Registro Paradas'!C394,"")</f>
        <v>0</v>
      </c>
      <c r="D394" s="43" t="str">
        <f>IFERROR('📋 Registro Paradas'!I394,"")</f>
        <v/>
      </c>
      <c r="E394" s="42">
        <f>IFERROR('📋 Registro Paradas'!E394,"")</f>
        <v>0</v>
      </c>
      <c r="F394" s="44" t="str">
        <f>IFERROR(IF(D394="","",D394*IFERROR(INDEX('⚙️ Parámetros'!$B$23:$B$28,MATCH(C394,'⚙️ Parámetros'!$A$23:$A$28,0)),0)),"")</f>
        <v/>
      </c>
      <c r="G394" s="45" t="str">
        <f>IFERROR(IF(F394="","",F394*IFERROR(INDEX('⚙️ Parámetros'!$E$23:$E$28,MATCH(C394,'⚙️ Parámetros'!$A$23:$A$28,0)),0)),"")</f>
        <v/>
      </c>
      <c r="H394" s="46" t="str">
        <f>IFERROR(IF(D394="","",IFERROR('📋 Registro Paradas'!M394,0)*'⚙️ Parámetros'!$B$32*D394),"")</f>
        <v/>
      </c>
      <c r="I394" s="46" t="str">
        <f>IFERROR(IF(D394="","",MIN(D394,4)*'⚙️ Parámetros'!$B$34+IF('📋 Registro Paradas'!N394="Sí",MIN(D394,8)*'⚙️ Parámetros'!$B$36,0)),"")</f>
        <v/>
      </c>
      <c r="J394" s="47" t="str">
        <f>IFERROR(IF(D394="","",D394*50*('⚙️ Parámetros'!$B$40-1)),"")</f>
        <v/>
      </c>
      <c r="K394" s="48" t="str">
        <f t="shared" si="6"/>
        <v/>
      </c>
      <c r="L394" s="46" t="str">
        <f>IFERROR(IF(D394="","",IF('📋 Registro Paradas'!O394="Sí",F394*'⚙️ Parámetros'!$B$43*IFERROR(INDEX('⚙️ Parámetros'!$E$23:$E$28,MATCH(C394,'⚙️ Parámetros'!$A$23:$A$28,0)),0),0)),"")</f>
        <v/>
      </c>
      <c r="M394" s="46" t="str">
        <f>IFERROR(IF(D394="","",IF(OR('📋 Registro Paradas'!P394="Sí",'📋 Registro Paradas'!P394="Sí — solo reproceso"),1*'⚙️ Parámetros'!$B$32*IFERROR('📋 Registro Paradas'!M394,1),0)),"")</f>
        <v/>
      </c>
      <c r="N394" s="45" t="str">
        <f>IFERROR(IF(D394="","",IF('📋 Registro Paradas'!N394="Sí",I394*('⚙️ Parámetros'!$B$41-1),0)),"")</f>
        <v/>
      </c>
      <c r="O394" s="49" t="str">
        <f>IFERROR(IF(D394="","",SUM(G394:H394,I394,K394,L394:N394)*'⚙️ Parámetros'!$B$44),"")</f>
        <v/>
      </c>
    </row>
    <row r="395" spans="1:15" x14ac:dyDescent="0.25">
      <c r="A395" s="40" t="str">
        <f>IFERROR('📋 Registro Paradas'!A395,"")</f>
        <v/>
      </c>
      <c r="B395" s="41">
        <f>IFERROR('📋 Registro Paradas'!B395,"")</f>
        <v>0</v>
      </c>
      <c r="C395" s="42">
        <f>IFERROR('📋 Registro Paradas'!C395,"")</f>
        <v>0</v>
      </c>
      <c r="D395" s="43" t="str">
        <f>IFERROR('📋 Registro Paradas'!I395,"")</f>
        <v/>
      </c>
      <c r="E395" s="42">
        <f>IFERROR('📋 Registro Paradas'!E395,"")</f>
        <v>0</v>
      </c>
      <c r="F395" s="44" t="str">
        <f>IFERROR(IF(D395="","",D395*IFERROR(INDEX('⚙️ Parámetros'!$B$23:$B$28,MATCH(C395,'⚙️ Parámetros'!$A$23:$A$28,0)),0)),"")</f>
        <v/>
      </c>
      <c r="G395" s="45" t="str">
        <f>IFERROR(IF(F395="","",F395*IFERROR(INDEX('⚙️ Parámetros'!$E$23:$E$28,MATCH(C395,'⚙️ Parámetros'!$A$23:$A$28,0)),0)),"")</f>
        <v/>
      </c>
      <c r="H395" s="46" t="str">
        <f>IFERROR(IF(D395="","",IFERROR('📋 Registro Paradas'!M395,0)*'⚙️ Parámetros'!$B$32*D395),"")</f>
        <v/>
      </c>
      <c r="I395" s="46" t="str">
        <f>IFERROR(IF(D395="","",MIN(D395,4)*'⚙️ Parámetros'!$B$34+IF('📋 Registro Paradas'!N395="Sí",MIN(D395,8)*'⚙️ Parámetros'!$B$36,0)),"")</f>
        <v/>
      </c>
      <c r="J395" s="47" t="str">
        <f>IFERROR(IF(D395="","",D395*50*('⚙️ Parámetros'!$B$40-1)),"")</f>
        <v/>
      </c>
      <c r="K395" s="48" t="str">
        <f t="shared" si="6"/>
        <v/>
      </c>
      <c r="L395" s="46" t="str">
        <f>IFERROR(IF(D395="","",IF('📋 Registro Paradas'!O395="Sí",F395*'⚙️ Parámetros'!$B$43*IFERROR(INDEX('⚙️ Parámetros'!$E$23:$E$28,MATCH(C395,'⚙️ Parámetros'!$A$23:$A$28,0)),0),0)),"")</f>
        <v/>
      </c>
      <c r="M395" s="46" t="str">
        <f>IFERROR(IF(D395="","",IF(OR('📋 Registro Paradas'!P395="Sí",'📋 Registro Paradas'!P395="Sí — solo reproceso"),1*'⚙️ Parámetros'!$B$32*IFERROR('📋 Registro Paradas'!M395,1),0)),"")</f>
        <v/>
      </c>
      <c r="N395" s="45" t="str">
        <f>IFERROR(IF(D395="","",IF('📋 Registro Paradas'!N395="Sí",I395*('⚙️ Parámetros'!$B$41-1),0)),"")</f>
        <v/>
      </c>
      <c r="O395" s="49" t="str">
        <f>IFERROR(IF(D395="","",SUM(G395:H395,I395,K395,L395:N395)*'⚙️ Parámetros'!$B$44),"")</f>
        <v/>
      </c>
    </row>
    <row r="396" spans="1:15" x14ac:dyDescent="0.25">
      <c r="A396" s="40" t="str">
        <f>IFERROR('📋 Registro Paradas'!A396,"")</f>
        <v/>
      </c>
      <c r="B396" s="41">
        <f>IFERROR('📋 Registro Paradas'!B396,"")</f>
        <v>0</v>
      </c>
      <c r="C396" s="42">
        <f>IFERROR('📋 Registro Paradas'!C396,"")</f>
        <v>0</v>
      </c>
      <c r="D396" s="43" t="str">
        <f>IFERROR('📋 Registro Paradas'!I396,"")</f>
        <v/>
      </c>
      <c r="E396" s="42">
        <f>IFERROR('📋 Registro Paradas'!E396,"")</f>
        <v>0</v>
      </c>
      <c r="F396" s="44" t="str">
        <f>IFERROR(IF(D396="","",D396*IFERROR(INDEX('⚙️ Parámetros'!$B$23:$B$28,MATCH(C396,'⚙️ Parámetros'!$A$23:$A$28,0)),0)),"")</f>
        <v/>
      </c>
      <c r="G396" s="45" t="str">
        <f>IFERROR(IF(F396="","",F396*IFERROR(INDEX('⚙️ Parámetros'!$E$23:$E$28,MATCH(C396,'⚙️ Parámetros'!$A$23:$A$28,0)),0)),"")</f>
        <v/>
      </c>
      <c r="H396" s="46" t="str">
        <f>IFERROR(IF(D396="","",IFERROR('📋 Registro Paradas'!M396,0)*'⚙️ Parámetros'!$B$32*D396),"")</f>
        <v/>
      </c>
      <c r="I396" s="46" t="str">
        <f>IFERROR(IF(D396="","",MIN(D396,4)*'⚙️ Parámetros'!$B$34+IF('📋 Registro Paradas'!N396="Sí",MIN(D396,8)*'⚙️ Parámetros'!$B$36,0)),"")</f>
        <v/>
      </c>
      <c r="J396" s="47" t="str">
        <f>IFERROR(IF(D396="","",D396*50*('⚙️ Parámetros'!$B$40-1)),"")</f>
        <v/>
      </c>
      <c r="K396" s="48" t="str">
        <f t="shared" si="6"/>
        <v/>
      </c>
      <c r="L396" s="46" t="str">
        <f>IFERROR(IF(D396="","",IF('📋 Registro Paradas'!O396="Sí",F396*'⚙️ Parámetros'!$B$43*IFERROR(INDEX('⚙️ Parámetros'!$E$23:$E$28,MATCH(C396,'⚙️ Parámetros'!$A$23:$A$28,0)),0),0)),"")</f>
        <v/>
      </c>
      <c r="M396" s="46" t="str">
        <f>IFERROR(IF(D396="","",IF(OR('📋 Registro Paradas'!P396="Sí",'📋 Registro Paradas'!P396="Sí — solo reproceso"),1*'⚙️ Parámetros'!$B$32*IFERROR('📋 Registro Paradas'!M396,1),0)),"")</f>
        <v/>
      </c>
      <c r="N396" s="45" t="str">
        <f>IFERROR(IF(D396="","",IF('📋 Registro Paradas'!N396="Sí",I396*('⚙️ Parámetros'!$B$41-1),0)),"")</f>
        <v/>
      </c>
      <c r="O396" s="49" t="str">
        <f>IFERROR(IF(D396="","",SUM(G396:H396,I396,K396,L396:N396)*'⚙️ Parámetros'!$B$44),"")</f>
        <v/>
      </c>
    </row>
    <row r="397" spans="1:15" x14ac:dyDescent="0.25">
      <c r="A397" s="40" t="str">
        <f>IFERROR('📋 Registro Paradas'!A397,"")</f>
        <v/>
      </c>
      <c r="B397" s="41">
        <f>IFERROR('📋 Registro Paradas'!B397,"")</f>
        <v>0</v>
      </c>
      <c r="C397" s="42">
        <f>IFERROR('📋 Registro Paradas'!C397,"")</f>
        <v>0</v>
      </c>
      <c r="D397" s="43" t="str">
        <f>IFERROR('📋 Registro Paradas'!I397,"")</f>
        <v/>
      </c>
      <c r="E397" s="42">
        <f>IFERROR('📋 Registro Paradas'!E397,"")</f>
        <v>0</v>
      </c>
      <c r="F397" s="44" t="str">
        <f>IFERROR(IF(D397="","",D397*IFERROR(INDEX('⚙️ Parámetros'!$B$23:$B$28,MATCH(C397,'⚙️ Parámetros'!$A$23:$A$28,0)),0)),"")</f>
        <v/>
      </c>
      <c r="G397" s="45" t="str">
        <f>IFERROR(IF(F397="","",F397*IFERROR(INDEX('⚙️ Parámetros'!$E$23:$E$28,MATCH(C397,'⚙️ Parámetros'!$A$23:$A$28,0)),0)),"")</f>
        <v/>
      </c>
      <c r="H397" s="46" t="str">
        <f>IFERROR(IF(D397="","",IFERROR('📋 Registro Paradas'!M397,0)*'⚙️ Parámetros'!$B$32*D397),"")</f>
        <v/>
      </c>
      <c r="I397" s="46" t="str">
        <f>IFERROR(IF(D397="","",MIN(D397,4)*'⚙️ Parámetros'!$B$34+IF('📋 Registro Paradas'!N397="Sí",MIN(D397,8)*'⚙️ Parámetros'!$B$36,0)),"")</f>
        <v/>
      </c>
      <c r="J397" s="47" t="str">
        <f>IFERROR(IF(D397="","",D397*50*('⚙️ Parámetros'!$B$40-1)),"")</f>
        <v/>
      </c>
      <c r="K397" s="48" t="str">
        <f t="shared" si="6"/>
        <v/>
      </c>
      <c r="L397" s="46" t="str">
        <f>IFERROR(IF(D397="","",IF('📋 Registro Paradas'!O397="Sí",F397*'⚙️ Parámetros'!$B$43*IFERROR(INDEX('⚙️ Parámetros'!$E$23:$E$28,MATCH(C397,'⚙️ Parámetros'!$A$23:$A$28,0)),0),0)),"")</f>
        <v/>
      </c>
      <c r="M397" s="46" t="str">
        <f>IFERROR(IF(D397="","",IF(OR('📋 Registro Paradas'!P397="Sí",'📋 Registro Paradas'!P397="Sí — solo reproceso"),1*'⚙️ Parámetros'!$B$32*IFERROR('📋 Registro Paradas'!M397,1),0)),"")</f>
        <v/>
      </c>
      <c r="N397" s="45" t="str">
        <f>IFERROR(IF(D397="","",IF('📋 Registro Paradas'!N397="Sí",I397*('⚙️ Parámetros'!$B$41-1),0)),"")</f>
        <v/>
      </c>
      <c r="O397" s="49" t="str">
        <f>IFERROR(IF(D397="","",SUM(G397:H397,I397,K397,L397:N397)*'⚙️ Parámetros'!$B$44),"")</f>
        <v/>
      </c>
    </row>
    <row r="398" spans="1:15" x14ac:dyDescent="0.25">
      <c r="A398" s="40" t="str">
        <f>IFERROR('📋 Registro Paradas'!A398,"")</f>
        <v/>
      </c>
      <c r="B398" s="41">
        <f>IFERROR('📋 Registro Paradas'!B398,"")</f>
        <v>0</v>
      </c>
      <c r="C398" s="42">
        <f>IFERROR('📋 Registro Paradas'!C398,"")</f>
        <v>0</v>
      </c>
      <c r="D398" s="43" t="str">
        <f>IFERROR('📋 Registro Paradas'!I398,"")</f>
        <v/>
      </c>
      <c r="E398" s="42">
        <f>IFERROR('📋 Registro Paradas'!E398,"")</f>
        <v>0</v>
      </c>
      <c r="F398" s="44" t="str">
        <f>IFERROR(IF(D398="","",D398*IFERROR(INDEX('⚙️ Parámetros'!$B$23:$B$28,MATCH(C398,'⚙️ Parámetros'!$A$23:$A$28,0)),0)),"")</f>
        <v/>
      </c>
      <c r="G398" s="45" t="str">
        <f>IFERROR(IF(F398="","",F398*IFERROR(INDEX('⚙️ Parámetros'!$E$23:$E$28,MATCH(C398,'⚙️ Parámetros'!$A$23:$A$28,0)),0)),"")</f>
        <v/>
      </c>
      <c r="H398" s="46" t="str">
        <f>IFERROR(IF(D398="","",IFERROR('📋 Registro Paradas'!M398,0)*'⚙️ Parámetros'!$B$32*D398),"")</f>
        <v/>
      </c>
      <c r="I398" s="46" t="str">
        <f>IFERROR(IF(D398="","",MIN(D398,4)*'⚙️ Parámetros'!$B$34+IF('📋 Registro Paradas'!N398="Sí",MIN(D398,8)*'⚙️ Parámetros'!$B$36,0)),"")</f>
        <v/>
      </c>
      <c r="J398" s="47" t="str">
        <f>IFERROR(IF(D398="","",D398*50*('⚙️ Parámetros'!$B$40-1)),"")</f>
        <v/>
      </c>
      <c r="K398" s="48" t="str">
        <f t="shared" si="6"/>
        <v/>
      </c>
      <c r="L398" s="46" t="str">
        <f>IFERROR(IF(D398="","",IF('📋 Registro Paradas'!O398="Sí",F398*'⚙️ Parámetros'!$B$43*IFERROR(INDEX('⚙️ Parámetros'!$E$23:$E$28,MATCH(C398,'⚙️ Parámetros'!$A$23:$A$28,0)),0),0)),"")</f>
        <v/>
      </c>
      <c r="M398" s="46" t="str">
        <f>IFERROR(IF(D398="","",IF(OR('📋 Registro Paradas'!P398="Sí",'📋 Registro Paradas'!P398="Sí — solo reproceso"),1*'⚙️ Parámetros'!$B$32*IFERROR('📋 Registro Paradas'!M398,1),0)),"")</f>
        <v/>
      </c>
      <c r="N398" s="45" t="str">
        <f>IFERROR(IF(D398="","",IF('📋 Registro Paradas'!N398="Sí",I398*('⚙️ Parámetros'!$B$41-1),0)),"")</f>
        <v/>
      </c>
      <c r="O398" s="49" t="str">
        <f>IFERROR(IF(D398="","",SUM(G398:H398,I398,K398,L398:N398)*'⚙️ Parámetros'!$B$44),"")</f>
        <v/>
      </c>
    </row>
    <row r="399" spans="1:15" x14ac:dyDescent="0.25">
      <c r="A399" s="40" t="str">
        <f>IFERROR('📋 Registro Paradas'!A399,"")</f>
        <v/>
      </c>
      <c r="B399" s="41">
        <f>IFERROR('📋 Registro Paradas'!B399,"")</f>
        <v>0</v>
      </c>
      <c r="C399" s="42">
        <f>IFERROR('📋 Registro Paradas'!C399,"")</f>
        <v>0</v>
      </c>
      <c r="D399" s="43" t="str">
        <f>IFERROR('📋 Registro Paradas'!I399,"")</f>
        <v/>
      </c>
      <c r="E399" s="42">
        <f>IFERROR('📋 Registro Paradas'!E399,"")</f>
        <v>0</v>
      </c>
      <c r="F399" s="44" t="str">
        <f>IFERROR(IF(D399="","",D399*IFERROR(INDEX('⚙️ Parámetros'!$B$23:$B$28,MATCH(C399,'⚙️ Parámetros'!$A$23:$A$28,0)),0)),"")</f>
        <v/>
      </c>
      <c r="G399" s="45" t="str">
        <f>IFERROR(IF(F399="","",F399*IFERROR(INDEX('⚙️ Parámetros'!$E$23:$E$28,MATCH(C399,'⚙️ Parámetros'!$A$23:$A$28,0)),0)),"")</f>
        <v/>
      </c>
      <c r="H399" s="46" t="str">
        <f>IFERROR(IF(D399="","",IFERROR('📋 Registro Paradas'!M399,0)*'⚙️ Parámetros'!$B$32*D399),"")</f>
        <v/>
      </c>
      <c r="I399" s="46" t="str">
        <f>IFERROR(IF(D399="","",MIN(D399,4)*'⚙️ Parámetros'!$B$34+IF('📋 Registro Paradas'!N399="Sí",MIN(D399,8)*'⚙️ Parámetros'!$B$36,0)),"")</f>
        <v/>
      </c>
      <c r="J399" s="47" t="str">
        <f>IFERROR(IF(D399="","",D399*50*('⚙️ Parámetros'!$B$40-1)),"")</f>
        <v/>
      </c>
      <c r="K399" s="48" t="str">
        <f t="shared" si="6"/>
        <v/>
      </c>
      <c r="L399" s="46" t="str">
        <f>IFERROR(IF(D399="","",IF('📋 Registro Paradas'!O399="Sí",F399*'⚙️ Parámetros'!$B$43*IFERROR(INDEX('⚙️ Parámetros'!$E$23:$E$28,MATCH(C399,'⚙️ Parámetros'!$A$23:$A$28,0)),0),0)),"")</f>
        <v/>
      </c>
      <c r="M399" s="46" t="str">
        <f>IFERROR(IF(D399="","",IF(OR('📋 Registro Paradas'!P399="Sí",'📋 Registro Paradas'!P399="Sí — solo reproceso"),1*'⚙️ Parámetros'!$B$32*IFERROR('📋 Registro Paradas'!M399,1),0)),"")</f>
        <v/>
      </c>
      <c r="N399" s="45" t="str">
        <f>IFERROR(IF(D399="","",IF('📋 Registro Paradas'!N399="Sí",I399*('⚙️ Parámetros'!$B$41-1),0)),"")</f>
        <v/>
      </c>
      <c r="O399" s="49" t="str">
        <f>IFERROR(IF(D399="","",SUM(G399:H399,I399,K399,L399:N399)*'⚙️ Parámetros'!$B$44),"")</f>
        <v/>
      </c>
    </row>
    <row r="400" spans="1:15" x14ac:dyDescent="0.25">
      <c r="A400" s="40" t="str">
        <f>IFERROR('📋 Registro Paradas'!A400,"")</f>
        <v/>
      </c>
      <c r="B400" s="41">
        <f>IFERROR('📋 Registro Paradas'!B400,"")</f>
        <v>0</v>
      </c>
      <c r="C400" s="42">
        <f>IFERROR('📋 Registro Paradas'!C400,"")</f>
        <v>0</v>
      </c>
      <c r="D400" s="43" t="str">
        <f>IFERROR('📋 Registro Paradas'!I400,"")</f>
        <v/>
      </c>
      <c r="E400" s="42">
        <f>IFERROR('📋 Registro Paradas'!E400,"")</f>
        <v>0</v>
      </c>
      <c r="F400" s="44" t="str">
        <f>IFERROR(IF(D400="","",D400*IFERROR(INDEX('⚙️ Parámetros'!$B$23:$B$28,MATCH(C400,'⚙️ Parámetros'!$A$23:$A$28,0)),0)),"")</f>
        <v/>
      </c>
      <c r="G400" s="45" t="str">
        <f>IFERROR(IF(F400="","",F400*IFERROR(INDEX('⚙️ Parámetros'!$E$23:$E$28,MATCH(C400,'⚙️ Parámetros'!$A$23:$A$28,0)),0)),"")</f>
        <v/>
      </c>
      <c r="H400" s="46" t="str">
        <f>IFERROR(IF(D400="","",IFERROR('📋 Registro Paradas'!M400,0)*'⚙️ Parámetros'!$B$32*D400),"")</f>
        <v/>
      </c>
      <c r="I400" s="46" t="str">
        <f>IFERROR(IF(D400="","",MIN(D400,4)*'⚙️ Parámetros'!$B$34+IF('📋 Registro Paradas'!N400="Sí",MIN(D400,8)*'⚙️ Parámetros'!$B$36,0)),"")</f>
        <v/>
      </c>
      <c r="J400" s="47" t="str">
        <f>IFERROR(IF(D400="","",D400*50*('⚙️ Parámetros'!$B$40-1)),"")</f>
        <v/>
      </c>
      <c r="K400" s="48" t="str">
        <f t="shared" si="6"/>
        <v/>
      </c>
      <c r="L400" s="46" t="str">
        <f>IFERROR(IF(D400="","",IF('📋 Registro Paradas'!O400="Sí",F400*'⚙️ Parámetros'!$B$43*IFERROR(INDEX('⚙️ Parámetros'!$E$23:$E$28,MATCH(C400,'⚙️ Parámetros'!$A$23:$A$28,0)),0),0)),"")</f>
        <v/>
      </c>
      <c r="M400" s="46" t="str">
        <f>IFERROR(IF(D400="","",IF(OR('📋 Registro Paradas'!P400="Sí",'📋 Registro Paradas'!P400="Sí — solo reproceso"),1*'⚙️ Parámetros'!$B$32*IFERROR('📋 Registro Paradas'!M400,1),0)),"")</f>
        <v/>
      </c>
      <c r="N400" s="45" t="str">
        <f>IFERROR(IF(D400="","",IF('📋 Registro Paradas'!N400="Sí",I400*('⚙️ Parámetros'!$B$41-1),0)),"")</f>
        <v/>
      </c>
      <c r="O400" s="49" t="str">
        <f>IFERROR(IF(D400="","",SUM(G400:H400,I400,K400,L400:N400)*'⚙️ Parámetros'!$B$44),"")</f>
        <v/>
      </c>
    </row>
    <row r="401" spans="1:15" x14ac:dyDescent="0.25">
      <c r="A401" s="40" t="str">
        <f>IFERROR('📋 Registro Paradas'!A401,"")</f>
        <v/>
      </c>
      <c r="B401" s="41">
        <f>IFERROR('📋 Registro Paradas'!B401,"")</f>
        <v>0</v>
      </c>
      <c r="C401" s="42">
        <f>IFERROR('📋 Registro Paradas'!C401,"")</f>
        <v>0</v>
      </c>
      <c r="D401" s="43" t="str">
        <f>IFERROR('📋 Registro Paradas'!I401,"")</f>
        <v/>
      </c>
      <c r="E401" s="42">
        <f>IFERROR('📋 Registro Paradas'!E401,"")</f>
        <v>0</v>
      </c>
      <c r="F401" s="44" t="str">
        <f>IFERROR(IF(D401="","",D401*IFERROR(INDEX('⚙️ Parámetros'!$B$23:$B$28,MATCH(C401,'⚙️ Parámetros'!$A$23:$A$28,0)),0)),"")</f>
        <v/>
      </c>
      <c r="G401" s="45" t="str">
        <f>IFERROR(IF(F401="","",F401*IFERROR(INDEX('⚙️ Parámetros'!$E$23:$E$28,MATCH(C401,'⚙️ Parámetros'!$A$23:$A$28,0)),0)),"")</f>
        <v/>
      </c>
      <c r="H401" s="46" t="str">
        <f>IFERROR(IF(D401="","",IFERROR('📋 Registro Paradas'!M401,0)*'⚙️ Parámetros'!$B$32*D401),"")</f>
        <v/>
      </c>
      <c r="I401" s="46" t="str">
        <f>IFERROR(IF(D401="","",MIN(D401,4)*'⚙️ Parámetros'!$B$34+IF('📋 Registro Paradas'!N401="Sí",MIN(D401,8)*'⚙️ Parámetros'!$B$36,0)),"")</f>
        <v/>
      </c>
      <c r="J401" s="47" t="str">
        <f>IFERROR(IF(D401="","",D401*50*('⚙️ Parámetros'!$B$40-1)),"")</f>
        <v/>
      </c>
      <c r="K401" s="48" t="str">
        <f t="shared" si="6"/>
        <v/>
      </c>
      <c r="L401" s="46" t="str">
        <f>IFERROR(IF(D401="","",IF('📋 Registro Paradas'!O401="Sí",F401*'⚙️ Parámetros'!$B$43*IFERROR(INDEX('⚙️ Parámetros'!$E$23:$E$28,MATCH(C401,'⚙️ Parámetros'!$A$23:$A$28,0)),0),0)),"")</f>
        <v/>
      </c>
      <c r="M401" s="46" t="str">
        <f>IFERROR(IF(D401="","",IF(OR('📋 Registro Paradas'!P401="Sí",'📋 Registro Paradas'!P401="Sí — solo reproceso"),1*'⚙️ Parámetros'!$B$32*IFERROR('📋 Registro Paradas'!M401,1),0)),"")</f>
        <v/>
      </c>
      <c r="N401" s="45" t="str">
        <f>IFERROR(IF(D401="","",IF('📋 Registro Paradas'!N401="Sí",I401*('⚙️ Parámetros'!$B$41-1),0)),"")</f>
        <v/>
      </c>
      <c r="O401" s="49" t="str">
        <f>IFERROR(IF(D401="","",SUM(G401:H401,I401,K401,L401:N401)*'⚙️ Parámetros'!$B$44),"")</f>
        <v/>
      </c>
    </row>
    <row r="402" spans="1:15" x14ac:dyDescent="0.25">
      <c r="A402" s="40" t="str">
        <f>IFERROR('📋 Registro Paradas'!A402,"")</f>
        <v/>
      </c>
      <c r="B402" s="41">
        <f>IFERROR('📋 Registro Paradas'!B402,"")</f>
        <v>0</v>
      </c>
      <c r="C402" s="42">
        <f>IFERROR('📋 Registro Paradas'!C402,"")</f>
        <v>0</v>
      </c>
      <c r="D402" s="43" t="str">
        <f>IFERROR('📋 Registro Paradas'!I402,"")</f>
        <v/>
      </c>
      <c r="E402" s="42">
        <f>IFERROR('📋 Registro Paradas'!E402,"")</f>
        <v>0</v>
      </c>
      <c r="F402" s="44" t="str">
        <f>IFERROR(IF(D402="","",D402*IFERROR(INDEX('⚙️ Parámetros'!$B$23:$B$28,MATCH(C402,'⚙️ Parámetros'!$A$23:$A$28,0)),0)),"")</f>
        <v/>
      </c>
      <c r="G402" s="45" t="str">
        <f>IFERROR(IF(F402="","",F402*IFERROR(INDEX('⚙️ Parámetros'!$E$23:$E$28,MATCH(C402,'⚙️ Parámetros'!$A$23:$A$28,0)),0)),"")</f>
        <v/>
      </c>
      <c r="H402" s="46" t="str">
        <f>IFERROR(IF(D402="","",IFERROR('📋 Registro Paradas'!M402,0)*'⚙️ Parámetros'!$B$32*D402),"")</f>
        <v/>
      </c>
      <c r="I402" s="46" t="str">
        <f>IFERROR(IF(D402="","",MIN(D402,4)*'⚙️ Parámetros'!$B$34+IF('📋 Registro Paradas'!N402="Sí",MIN(D402,8)*'⚙️ Parámetros'!$B$36,0)),"")</f>
        <v/>
      </c>
      <c r="J402" s="47" t="str">
        <f>IFERROR(IF(D402="","",D402*50*('⚙️ Parámetros'!$B$40-1)),"")</f>
        <v/>
      </c>
      <c r="K402" s="48" t="str">
        <f t="shared" si="6"/>
        <v/>
      </c>
      <c r="L402" s="46" t="str">
        <f>IFERROR(IF(D402="","",IF('📋 Registro Paradas'!O402="Sí",F402*'⚙️ Parámetros'!$B$43*IFERROR(INDEX('⚙️ Parámetros'!$E$23:$E$28,MATCH(C402,'⚙️ Parámetros'!$A$23:$A$28,0)),0),0)),"")</f>
        <v/>
      </c>
      <c r="M402" s="46" t="str">
        <f>IFERROR(IF(D402="","",IF(OR('📋 Registro Paradas'!P402="Sí",'📋 Registro Paradas'!P402="Sí — solo reproceso"),1*'⚙️ Parámetros'!$B$32*IFERROR('📋 Registro Paradas'!M402,1),0)),"")</f>
        <v/>
      </c>
      <c r="N402" s="45" t="str">
        <f>IFERROR(IF(D402="","",IF('📋 Registro Paradas'!N402="Sí",I402*('⚙️ Parámetros'!$B$41-1),0)),"")</f>
        <v/>
      </c>
      <c r="O402" s="49" t="str">
        <f>IFERROR(IF(D402="","",SUM(G402:H402,I402,K402,L402:N402)*'⚙️ Parámetros'!$B$44),"")</f>
        <v/>
      </c>
    </row>
    <row r="403" spans="1:15" x14ac:dyDescent="0.25">
      <c r="A403" s="40" t="str">
        <f>IFERROR('📋 Registro Paradas'!A403,"")</f>
        <v/>
      </c>
      <c r="B403" s="41">
        <f>IFERROR('📋 Registro Paradas'!B403,"")</f>
        <v>0</v>
      </c>
      <c r="C403" s="42">
        <f>IFERROR('📋 Registro Paradas'!C403,"")</f>
        <v>0</v>
      </c>
      <c r="D403" s="43" t="str">
        <f>IFERROR('📋 Registro Paradas'!I403,"")</f>
        <v/>
      </c>
      <c r="E403" s="42">
        <f>IFERROR('📋 Registro Paradas'!E403,"")</f>
        <v>0</v>
      </c>
      <c r="F403" s="44" t="str">
        <f>IFERROR(IF(D403="","",D403*IFERROR(INDEX('⚙️ Parámetros'!$B$23:$B$28,MATCH(C403,'⚙️ Parámetros'!$A$23:$A$28,0)),0)),"")</f>
        <v/>
      </c>
      <c r="G403" s="45" t="str">
        <f>IFERROR(IF(F403="","",F403*IFERROR(INDEX('⚙️ Parámetros'!$E$23:$E$28,MATCH(C403,'⚙️ Parámetros'!$A$23:$A$28,0)),0)),"")</f>
        <v/>
      </c>
      <c r="H403" s="46" t="str">
        <f>IFERROR(IF(D403="","",IFERROR('📋 Registro Paradas'!M403,0)*'⚙️ Parámetros'!$B$32*D403),"")</f>
        <v/>
      </c>
      <c r="I403" s="46" t="str">
        <f>IFERROR(IF(D403="","",MIN(D403,4)*'⚙️ Parámetros'!$B$34+IF('📋 Registro Paradas'!N403="Sí",MIN(D403,8)*'⚙️ Parámetros'!$B$36,0)),"")</f>
        <v/>
      </c>
      <c r="J403" s="47" t="str">
        <f>IFERROR(IF(D403="","",D403*50*('⚙️ Parámetros'!$B$40-1)),"")</f>
        <v/>
      </c>
      <c r="K403" s="48" t="str">
        <f t="shared" si="6"/>
        <v/>
      </c>
      <c r="L403" s="46" t="str">
        <f>IFERROR(IF(D403="","",IF('📋 Registro Paradas'!O403="Sí",F403*'⚙️ Parámetros'!$B$43*IFERROR(INDEX('⚙️ Parámetros'!$E$23:$E$28,MATCH(C403,'⚙️ Parámetros'!$A$23:$A$28,0)),0),0)),"")</f>
        <v/>
      </c>
      <c r="M403" s="46" t="str">
        <f>IFERROR(IF(D403="","",IF(OR('📋 Registro Paradas'!P403="Sí",'📋 Registro Paradas'!P403="Sí — solo reproceso"),1*'⚙️ Parámetros'!$B$32*IFERROR('📋 Registro Paradas'!M403,1),0)),"")</f>
        <v/>
      </c>
      <c r="N403" s="45" t="str">
        <f>IFERROR(IF(D403="","",IF('📋 Registro Paradas'!N403="Sí",I403*('⚙️ Parámetros'!$B$41-1),0)),"")</f>
        <v/>
      </c>
      <c r="O403" s="49" t="str">
        <f>IFERROR(IF(D403="","",SUM(G403:H403,I403,K403,L403:N403)*'⚙️ Parámetros'!$B$44),"")</f>
        <v/>
      </c>
    </row>
    <row r="404" spans="1:15" x14ac:dyDescent="0.25">
      <c r="A404" s="40" t="str">
        <f>IFERROR('📋 Registro Paradas'!A404,"")</f>
        <v/>
      </c>
      <c r="B404" s="41">
        <f>IFERROR('📋 Registro Paradas'!B404,"")</f>
        <v>0</v>
      </c>
      <c r="C404" s="42">
        <f>IFERROR('📋 Registro Paradas'!C404,"")</f>
        <v>0</v>
      </c>
      <c r="D404" s="43" t="str">
        <f>IFERROR('📋 Registro Paradas'!I404,"")</f>
        <v/>
      </c>
      <c r="E404" s="42">
        <f>IFERROR('📋 Registro Paradas'!E404,"")</f>
        <v>0</v>
      </c>
      <c r="F404" s="44" t="str">
        <f>IFERROR(IF(D404="","",D404*IFERROR(INDEX('⚙️ Parámetros'!$B$23:$B$28,MATCH(C404,'⚙️ Parámetros'!$A$23:$A$28,0)),0)),"")</f>
        <v/>
      </c>
      <c r="G404" s="45" t="str">
        <f>IFERROR(IF(F404="","",F404*IFERROR(INDEX('⚙️ Parámetros'!$E$23:$E$28,MATCH(C404,'⚙️ Parámetros'!$A$23:$A$28,0)),0)),"")</f>
        <v/>
      </c>
      <c r="H404" s="46" t="str">
        <f>IFERROR(IF(D404="","",IFERROR('📋 Registro Paradas'!M404,0)*'⚙️ Parámetros'!$B$32*D404),"")</f>
        <v/>
      </c>
      <c r="I404" s="46" t="str">
        <f>IFERROR(IF(D404="","",MIN(D404,4)*'⚙️ Parámetros'!$B$34+IF('📋 Registro Paradas'!N404="Sí",MIN(D404,8)*'⚙️ Parámetros'!$B$36,0)),"")</f>
        <v/>
      </c>
      <c r="J404" s="47" t="str">
        <f>IFERROR(IF(D404="","",D404*50*('⚙️ Parámetros'!$B$40-1)),"")</f>
        <v/>
      </c>
      <c r="K404" s="48" t="str">
        <f t="shared" si="6"/>
        <v/>
      </c>
      <c r="L404" s="46" t="str">
        <f>IFERROR(IF(D404="","",IF('📋 Registro Paradas'!O404="Sí",F404*'⚙️ Parámetros'!$B$43*IFERROR(INDEX('⚙️ Parámetros'!$E$23:$E$28,MATCH(C404,'⚙️ Parámetros'!$A$23:$A$28,0)),0),0)),"")</f>
        <v/>
      </c>
      <c r="M404" s="46" t="str">
        <f>IFERROR(IF(D404="","",IF(OR('📋 Registro Paradas'!P404="Sí",'📋 Registro Paradas'!P404="Sí — solo reproceso"),1*'⚙️ Parámetros'!$B$32*IFERROR('📋 Registro Paradas'!M404,1),0)),"")</f>
        <v/>
      </c>
      <c r="N404" s="45" t="str">
        <f>IFERROR(IF(D404="","",IF('📋 Registro Paradas'!N404="Sí",I404*('⚙️ Parámetros'!$B$41-1),0)),"")</f>
        <v/>
      </c>
      <c r="O404" s="49" t="str">
        <f>IFERROR(IF(D404="","",SUM(G404:H404,I404,K404,L404:N404)*'⚙️ Parámetros'!$B$44),"")</f>
        <v/>
      </c>
    </row>
    <row r="405" spans="1:15" x14ac:dyDescent="0.25">
      <c r="A405" s="40" t="str">
        <f>IFERROR('📋 Registro Paradas'!A405,"")</f>
        <v/>
      </c>
      <c r="B405" s="41">
        <f>IFERROR('📋 Registro Paradas'!B405,"")</f>
        <v>0</v>
      </c>
      <c r="C405" s="42">
        <f>IFERROR('📋 Registro Paradas'!C405,"")</f>
        <v>0</v>
      </c>
      <c r="D405" s="43" t="str">
        <f>IFERROR('📋 Registro Paradas'!I405,"")</f>
        <v/>
      </c>
      <c r="E405" s="42">
        <f>IFERROR('📋 Registro Paradas'!E405,"")</f>
        <v>0</v>
      </c>
      <c r="F405" s="44" t="str">
        <f>IFERROR(IF(D405="","",D405*IFERROR(INDEX('⚙️ Parámetros'!$B$23:$B$28,MATCH(C405,'⚙️ Parámetros'!$A$23:$A$28,0)),0)),"")</f>
        <v/>
      </c>
      <c r="G405" s="45" t="str">
        <f>IFERROR(IF(F405="","",F405*IFERROR(INDEX('⚙️ Parámetros'!$E$23:$E$28,MATCH(C405,'⚙️ Parámetros'!$A$23:$A$28,0)),0)),"")</f>
        <v/>
      </c>
      <c r="H405" s="46" t="str">
        <f>IFERROR(IF(D405="","",IFERROR('📋 Registro Paradas'!M405,0)*'⚙️ Parámetros'!$B$32*D405),"")</f>
        <v/>
      </c>
      <c r="I405" s="46" t="str">
        <f>IFERROR(IF(D405="","",MIN(D405,4)*'⚙️ Parámetros'!$B$34+IF('📋 Registro Paradas'!N405="Sí",MIN(D405,8)*'⚙️ Parámetros'!$B$36,0)),"")</f>
        <v/>
      </c>
      <c r="J405" s="47" t="str">
        <f>IFERROR(IF(D405="","",D405*50*('⚙️ Parámetros'!$B$40-1)),"")</f>
        <v/>
      </c>
      <c r="K405" s="48" t="str">
        <f t="shared" si="6"/>
        <v/>
      </c>
      <c r="L405" s="46" t="str">
        <f>IFERROR(IF(D405="","",IF('📋 Registro Paradas'!O405="Sí",F405*'⚙️ Parámetros'!$B$43*IFERROR(INDEX('⚙️ Parámetros'!$E$23:$E$28,MATCH(C405,'⚙️ Parámetros'!$A$23:$A$28,0)),0),0)),"")</f>
        <v/>
      </c>
      <c r="M405" s="46" t="str">
        <f>IFERROR(IF(D405="","",IF(OR('📋 Registro Paradas'!P405="Sí",'📋 Registro Paradas'!P405="Sí — solo reproceso"),1*'⚙️ Parámetros'!$B$32*IFERROR('📋 Registro Paradas'!M405,1),0)),"")</f>
        <v/>
      </c>
      <c r="N405" s="45" t="str">
        <f>IFERROR(IF(D405="","",IF('📋 Registro Paradas'!N405="Sí",I405*('⚙️ Parámetros'!$B$41-1),0)),"")</f>
        <v/>
      </c>
      <c r="O405" s="49" t="str">
        <f>IFERROR(IF(D405="","",SUM(G405:H405,I405,K405,L405:N405)*'⚙️ Parámetros'!$B$44),"")</f>
        <v/>
      </c>
    </row>
    <row r="406" spans="1:15" x14ac:dyDescent="0.25">
      <c r="A406" s="40" t="str">
        <f>IFERROR('📋 Registro Paradas'!A406,"")</f>
        <v/>
      </c>
      <c r="B406" s="41">
        <f>IFERROR('📋 Registro Paradas'!B406,"")</f>
        <v>0</v>
      </c>
      <c r="C406" s="42">
        <f>IFERROR('📋 Registro Paradas'!C406,"")</f>
        <v>0</v>
      </c>
      <c r="D406" s="43" t="str">
        <f>IFERROR('📋 Registro Paradas'!I406,"")</f>
        <v/>
      </c>
      <c r="E406" s="42">
        <f>IFERROR('📋 Registro Paradas'!E406,"")</f>
        <v>0</v>
      </c>
      <c r="F406" s="44" t="str">
        <f>IFERROR(IF(D406="","",D406*IFERROR(INDEX('⚙️ Parámetros'!$B$23:$B$28,MATCH(C406,'⚙️ Parámetros'!$A$23:$A$28,0)),0)),"")</f>
        <v/>
      </c>
      <c r="G406" s="45" t="str">
        <f>IFERROR(IF(F406="","",F406*IFERROR(INDEX('⚙️ Parámetros'!$E$23:$E$28,MATCH(C406,'⚙️ Parámetros'!$A$23:$A$28,0)),0)),"")</f>
        <v/>
      </c>
      <c r="H406" s="46" t="str">
        <f>IFERROR(IF(D406="","",IFERROR('📋 Registro Paradas'!M406,0)*'⚙️ Parámetros'!$B$32*D406),"")</f>
        <v/>
      </c>
      <c r="I406" s="46" t="str">
        <f>IFERROR(IF(D406="","",MIN(D406,4)*'⚙️ Parámetros'!$B$34+IF('📋 Registro Paradas'!N406="Sí",MIN(D406,8)*'⚙️ Parámetros'!$B$36,0)),"")</f>
        <v/>
      </c>
      <c r="J406" s="47" t="str">
        <f>IFERROR(IF(D406="","",D406*50*('⚙️ Parámetros'!$B$40-1)),"")</f>
        <v/>
      </c>
      <c r="K406" s="48" t="str">
        <f t="shared" si="6"/>
        <v/>
      </c>
      <c r="L406" s="46" t="str">
        <f>IFERROR(IF(D406="","",IF('📋 Registro Paradas'!O406="Sí",F406*'⚙️ Parámetros'!$B$43*IFERROR(INDEX('⚙️ Parámetros'!$E$23:$E$28,MATCH(C406,'⚙️ Parámetros'!$A$23:$A$28,0)),0),0)),"")</f>
        <v/>
      </c>
      <c r="M406" s="46" t="str">
        <f>IFERROR(IF(D406="","",IF(OR('📋 Registro Paradas'!P406="Sí",'📋 Registro Paradas'!P406="Sí — solo reproceso"),1*'⚙️ Parámetros'!$B$32*IFERROR('📋 Registro Paradas'!M406,1),0)),"")</f>
        <v/>
      </c>
      <c r="N406" s="45" t="str">
        <f>IFERROR(IF(D406="","",IF('📋 Registro Paradas'!N406="Sí",I406*('⚙️ Parámetros'!$B$41-1),0)),"")</f>
        <v/>
      </c>
      <c r="O406" s="49" t="str">
        <f>IFERROR(IF(D406="","",SUM(G406:H406,I406,K406,L406:N406)*'⚙️ Parámetros'!$B$44),"")</f>
        <v/>
      </c>
    </row>
    <row r="407" spans="1:15" x14ac:dyDescent="0.25">
      <c r="A407" s="40" t="str">
        <f>IFERROR('📋 Registro Paradas'!A407,"")</f>
        <v/>
      </c>
      <c r="B407" s="41">
        <f>IFERROR('📋 Registro Paradas'!B407,"")</f>
        <v>0</v>
      </c>
      <c r="C407" s="42">
        <f>IFERROR('📋 Registro Paradas'!C407,"")</f>
        <v>0</v>
      </c>
      <c r="D407" s="43" t="str">
        <f>IFERROR('📋 Registro Paradas'!I407,"")</f>
        <v/>
      </c>
      <c r="E407" s="42">
        <f>IFERROR('📋 Registro Paradas'!E407,"")</f>
        <v>0</v>
      </c>
      <c r="F407" s="44" t="str">
        <f>IFERROR(IF(D407="","",D407*IFERROR(INDEX('⚙️ Parámetros'!$B$23:$B$28,MATCH(C407,'⚙️ Parámetros'!$A$23:$A$28,0)),0)),"")</f>
        <v/>
      </c>
      <c r="G407" s="45" t="str">
        <f>IFERROR(IF(F407="","",F407*IFERROR(INDEX('⚙️ Parámetros'!$E$23:$E$28,MATCH(C407,'⚙️ Parámetros'!$A$23:$A$28,0)),0)),"")</f>
        <v/>
      </c>
      <c r="H407" s="46" t="str">
        <f>IFERROR(IF(D407="","",IFERROR('📋 Registro Paradas'!M407,0)*'⚙️ Parámetros'!$B$32*D407),"")</f>
        <v/>
      </c>
      <c r="I407" s="46" t="str">
        <f>IFERROR(IF(D407="","",MIN(D407,4)*'⚙️ Parámetros'!$B$34+IF('📋 Registro Paradas'!N407="Sí",MIN(D407,8)*'⚙️ Parámetros'!$B$36,0)),"")</f>
        <v/>
      </c>
      <c r="J407" s="47" t="str">
        <f>IFERROR(IF(D407="","",D407*50*('⚙️ Parámetros'!$B$40-1)),"")</f>
        <v/>
      </c>
      <c r="K407" s="48" t="str">
        <f t="shared" si="6"/>
        <v/>
      </c>
      <c r="L407" s="46" t="str">
        <f>IFERROR(IF(D407="","",IF('📋 Registro Paradas'!O407="Sí",F407*'⚙️ Parámetros'!$B$43*IFERROR(INDEX('⚙️ Parámetros'!$E$23:$E$28,MATCH(C407,'⚙️ Parámetros'!$A$23:$A$28,0)),0),0)),"")</f>
        <v/>
      </c>
      <c r="M407" s="46" t="str">
        <f>IFERROR(IF(D407="","",IF(OR('📋 Registro Paradas'!P407="Sí",'📋 Registro Paradas'!P407="Sí — solo reproceso"),1*'⚙️ Parámetros'!$B$32*IFERROR('📋 Registro Paradas'!M407,1),0)),"")</f>
        <v/>
      </c>
      <c r="N407" s="45" t="str">
        <f>IFERROR(IF(D407="","",IF('📋 Registro Paradas'!N407="Sí",I407*('⚙️ Parámetros'!$B$41-1),0)),"")</f>
        <v/>
      </c>
      <c r="O407" s="49" t="str">
        <f>IFERROR(IF(D407="","",SUM(G407:H407,I407,K407,L407:N407)*'⚙️ Parámetros'!$B$44),"")</f>
        <v/>
      </c>
    </row>
    <row r="408" spans="1:15" x14ac:dyDescent="0.25">
      <c r="A408" s="40" t="str">
        <f>IFERROR('📋 Registro Paradas'!A408,"")</f>
        <v/>
      </c>
      <c r="B408" s="41">
        <f>IFERROR('📋 Registro Paradas'!B408,"")</f>
        <v>0</v>
      </c>
      <c r="C408" s="42">
        <f>IFERROR('📋 Registro Paradas'!C408,"")</f>
        <v>0</v>
      </c>
      <c r="D408" s="43" t="str">
        <f>IFERROR('📋 Registro Paradas'!I408,"")</f>
        <v/>
      </c>
      <c r="E408" s="42">
        <f>IFERROR('📋 Registro Paradas'!E408,"")</f>
        <v>0</v>
      </c>
      <c r="F408" s="44" t="str">
        <f>IFERROR(IF(D408="","",D408*IFERROR(INDEX('⚙️ Parámetros'!$B$23:$B$28,MATCH(C408,'⚙️ Parámetros'!$A$23:$A$28,0)),0)),"")</f>
        <v/>
      </c>
      <c r="G408" s="45" t="str">
        <f>IFERROR(IF(F408="","",F408*IFERROR(INDEX('⚙️ Parámetros'!$E$23:$E$28,MATCH(C408,'⚙️ Parámetros'!$A$23:$A$28,0)),0)),"")</f>
        <v/>
      </c>
      <c r="H408" s="46" t="str">
        <f>IFERROR(IF(D408="","",IFERROR('📋 Registro Paradas'!M408,0)*'⚙️ Parámetros'!$B$32*D408),"")</f>
        <v/>
      </c>
      <c r="I408" s="46" t="str">
        <f>IFERROR(IF(D408="","",MIN(D408,4)*'⚙️ Parámetros'!$B$34+IF('📋 Registro Paradas'!N408="Sí",MIN(D408,8)*'⚙️ Parámetros'!$B$36,0)),"")</f>
        <v/>
      </c>
      <c r="J408" s="47" t="str">
        <f>IFERROR(IF(D408="","",D408*50*('⚙️ Parámetros'!$B$40-1)),"")</f>
        <v/>
      </c>
      <c r="K408" s="48" t="str">
        <f t="shared" si="6"/>
        <v/>
      </c>
      <c r="L408" s="46" t="str">
        <f>IFERROR(IF(D408="","",IF('📋 Registro Paradas'!O408="Sí",F408*'⚙️ Parámetros'!$B$43*IFERROR(INDEX('⚙️ Parámetros'!$E$23:$E$28,MATCH(C408,'⚙️ Parámetros'!$A$23:$A$28,0)),0),0)),"")</f>
        <v/>
      </c>
      <c r="M408" s="46" t="str">
        <f>IFERROR(IF(D408="","",IF(OR('📋 Registro Paradas'!P408="Sí",'📋 Registro Paradas'!P408="Sí — solo reproceso"),1*'⚙️ Parámetros'!$B$32*IFERROR('📋 Registro Paradas'!M408,1),0)),"")</f>
        <v/>
      </c>
      <c r="N408" s="45" t="str">
        <f>IFERROR(IF(D408="","",IF('📋 Registro Paradas'!N408="Sí",I408*('⚙️ Parámetros'!$B$41-1),0)),"")</f>
        <v/>
      </c>
      <c r="O408" s="49" t="str">
        <f>IFERROR(IF(D408="","",SUM(G408:H408,I408,K408,L408:N408)*'⚙️ Parámetros'!$B$44),"")</f>
        <v/>
      </c>
    </row>
    <row r="409" spans="1:15" x14ac:dyDescent="0.25">
      <c r="A409" s="40" t="str">
        <f>IFERROR('📋 Registro Paradas'!A409,"")</f>
        <v/>
      </c>
      <c r="B409" s="41">
        <f>IFERROR('📋 Registro Paradas'!B409,"")</f>
        <v>0</v>
      </c>
      <c r="C409" s="42">
        <f>IFERROR('📋 Registro Paradas'!C409,"")</f>
        <v>0</v>
      </c>
      <c r="D409" s="43" t="str">
        <f>IFERROR('📋 Registro Paradas'!I409,"")</f>
        <v/>
      </c>
      <c r="E409" s="42">
        <f>IFERROR('📋 Registro Paradas'!E409,"")</f>
        <v>0</v>
      </c>
      <c r="F409" s="44" t="str">
        <f>IFERROR(IF(D409="","",D409*IFERROR(INDEX('⚙️ Parámetros'!$B$23:$B$28,MATCH(C409,'⚙️ Parámetros'!$A$23:$A$28,0)),0)),"")</f>
        <v/>
      </c>
      <c r="G409" s="45" t="str">
        <f>IFERROR(IF(F409="","",F409*IFERROR(INDEX('⚙️ Parámetros'!$E$23:$E$28,MATCH(C409,'⚙️ Parámetros'!$A$23:$A$28,0)),0)),"")</f>
        <v/>
      </c>
      <c r="H409" s="46" t="str">
        <f>IFERROR(IF(D409="","",IFERROR('📋 Registro Paradas'!M409,0)*'⚙️ Parámetros'!$B$32*D409),"")</f>
        <v/>
      </c>
      <c r="I409" s="46" t="str">
        <f>IFERROR(IF(D409="","",MIN(D409,4)*'⚙️ Parámetros'!$B$34+IF('📋 Registro Paradas'!N409="Sí",MIN(D409,8)*'⚙️ Parámetros'!$B$36,0)),"")</f>
        <v/>
      </c>
      <c r="J409" s="47" t="str">
        <f>IFERROR(IF(D409="","",D409*50*('⚙️ Parámetros'!$B$40-1)),"")</f>
        <v/>
      </c>
      <c r="K409" s="48" t="str">
        <f t="shared" si="6"/>
        <v/>
      </c>
      <c r="L409" s="46" t="str">
        <f>IFERROR(IF(D409="","",IF('📋 Registro Paradas'!O409="Sí",F409*'⚙️ Parámetros'!$B$43*IFERROR(INDEX('⚙️ Parámetros'!$E$23:$E$28,MATCH(C409,'⚙️ Parámetros'!$A$23:$A$28,0)),0),0)),"")</f>
        <v/>
      </c>
      <c r="M409" s="46" t="str">
        <f>IFERROR(IF(D409="","",IF(OR('📋 Registro Paradas'!P409="Sí",'📋 Registro Paradas'!P409="Sí — solo reproceso"),1*'⚙️ Parámetros'!$B$32*IFERROR('📋 Registro Paradas'!M409,1),0)),"")</f>
        <v/>
      </c>
      <c r="N409" s="45" t="str">
        <f>IFERROR(IF(D409="","",IF('📋 Registro Paradas'!N409="Sí",I409*('⚙️ Parámetros'!$B$41-1),0)),"")</f>
        <v/>
      </c>
      <c r="O409" s="49" t="str">
        <f>IFERROR(IF(D409="","",SUM(G409:H409,I409,K409,L409:N409)*'⚙️ Parámetros'!$B$44),"")</f>
        <v/>
      </c>
    </row>
    <row r="410" spans="1:15" x14ac:dyDescent="0.25">
      <c r="A410" s="40" t="str">
        <f>IFERROR('📋 Registro Paradas'!A410,"")</f>
        <v/>
      </c>
      <c r="B410" s="41">
        <f>IFERROR('📋 Registro Paradas'!B410,"")</f>
        <v>0</v>
      </c>
      <c r="C410" s="42">
        <f>IFERROR('📋 Registro Paradas'!C410,"")</f>
        <v>0</v>
      </c>
      <c r="D410" s="43" t="str">
        <f>IFERROR('📋 Registro Paradas'!I410,"")</f>
        <v/>
      </c>
      <c r="E410" s="42">
        <f>IFERROR('📋 Registro Paradas'!E410,"")</f>
        <v>0</v>
      </c>
      <c r="F410" s="44" t="str">
        <f>IFERROR(IF(D410="","",D410*IFERROR(INDEX('⚙️ Parámetros'!$B$23:$B$28,MATCH(C410,'⚙️ Parámetros'!$A$23:$A$28,0)),0)),"")</f>
        <v/>
      </c>
      <c r="G410" s="45" t="str">
        <f>IFERROR(IF(F410="","",F410*IFERROR(INDEX('⚙️ Parámetros'!$E$23:$E$28,MATCH(C410,'⚙️ Parámetros'!$A$23:$A$28,0)),0)),"")</f>
        <v/>
      </c>
      <c r="H410" s="46" t="str">
        <f>IFERROR(IF(D410="","",IFERROR('📋 Registro Paradas'!M410,0)*'⚙️ Parámetros'!$B$32*D410),"")</f>
        <v/>
      </c>
      <c r="I410" s="46" t="str">
        <f>IFERROR(IF(D410="","",MIN(D410,4)*'⚙️ Parámetros'!$B$34+IF('📋 Registro Paradas'!N410="Sí",MIN(D410,8)*'⚙️ Parámetros'!$B$36,0)),"")</f>
        <v/>
      </c>
      <c r="J410" s="47" t="str">
        <f>IFERROR(IF(D410="","",D410*50*('⚙️ Parámetros'!$B$40-1)),"")</f>
        <v/>
      </c>
      <c r="K410" s="48" t="str">
        <f t="shared" si="6"/>
        <v/>
      </c>
      <c r="L410" s="46" t="str">
        <f>IFERROR(IF(D410="","",IF('📋 Registro Paradas'!O410="Sí",F410*'⚙️ Parámetros'!$B$43*IFERROR(INDEX('⚙️ Parámetros'!$E$23:$E$28,MATCH(C410,'⚙️ Parámetros'!$A$23:$A$28,0)),0),0)),"")</f>
        <v/>
      </c>
      <c r="M410" s="46" t="str">
        <f>IFERROR(IF(D410="","",IF(OR('📋 Registro Paradas'!P410="Sí",'📋 Registro Paradas'!P410="Sí — solo reproceso"),1*'⚙️ Parámetros'!$B$32*IFERROR('📋 Registro Paradas'!M410,1),0)),"")</f>
        <v/>
      </c>
      <c r="N410" s="45" t="str">
        <f>IFERROR(IF(D410="","",IF('📋 Registro Paradas'!N410="Sí",I410*('⚙️ Parámetros'!$B$41-1),0)),"")</f>
        <v/>
      </c>
      <c r="O410" s="49" t="str">
        <f>IFERROR(IF(D410="","",SUM(G410:H410,I410,K410,L410:N410)*'⚙️ Parámetros'!$B$44),"")</f>
        <v/>
      </c>
    </row>
    <row r="411" spans="1:15" x14ac:dyDescent="0.25">
      <c r="A411" s="40" t="str">
        <f>IFERROR('📋 Registro Paradas'!A411,"")</f>
        <v/>
      </c>
      <c r="B411" s="41">
        <f>IFERROR('📋 Registro Paradas'!B411,"")</f>
        <v>0</v>
      </c>
      <c r="C411" s="42">
        <f>IFERROR('📋 Registro Paradas'!C411,"")</f>
        <v>0</v>
      </c>
      <c r="D411" s="43" t="str">
        <f>IFERROR('📋 Registro Paradas'!I411,"")</f>
        <v/>
      </c>
      <c r="E411" s="42">
        <f>IFERROR('📋 Registro Paradas'!E411,"")</f>
        <v>0</v>
      </c>
      <c r="F411" s="44" t="str">
        <f>IFERROR(IF(D411="","",D411*IFERROR(INDEX('⚙️ Parámetros'!$B$23:$B$28,MATCH(C411,'⚙️ Parámetros'!$A$23:$A$28,0)),0)),"")</f>
        <v/>
      </c>
      <c r="G411" s="45" t="str">
        <f>IFERROR(IF(F411="","",F411*IFERROR(INDEX('⚙️ Parámetros'!$E$23:$E$28,MATCH(C411,'⚙️ Parámetros'!$A$23:$A$28,0)),0)),"")</f>
        <v/>
      </c>
      <c r="H411" s="46" t="str">
        <f>IFERROR(IF(D411="","",IFERROR('📋 Registro Paradas'!M411,0)*'⚙️ Parámetros'!$B$32*D411),"")</f>
        <v/>
      </c>
      <c r="I411" s="46" t="str">
        <f>IFERROR(IF(D411="","",MIN(D411,4)*'⚙️ Parámetros'!$B$34+IF('📋 Registro Paradas'!N411="Sí",MIN(D411,8)*'⚙️ Parámetros'!$B$36,0)),"")</f>
        <v/>
      </c>
      <c r="J411" s="47" t="str">
        <f>IFERROR(IF(D411="","",D411*50*('⚙️ Parámetros'!$B$40-1)),"")</f>
        <v/>
      </c>
      <c r="K411" s="48" t="str">
        <f t="shared" si="6"/>
        <v/>
      </c>
      <c r="L411" s="46" t="str">
        <f>IFERROR(IF(D411="","",IF('📋 Registro Paradas'!O411="Sí",F411*'⚙️ Parámetros'!$B$43*IFERROR(INDEX('⚙️ Parámetros'!$E$23:$E$28,MATCH(C411,'⚙️ Parámetros'!$A$23:$A$28,0)),0),0)),"")</f>
        <v/>
      </c>
      <c r="M411" s="46" t="str">
        <f>IFERROR(IF(D411="","",IF(OR('📋 Registro Paradas'!P411="Sí",'📋 Registro Paradas'!P411="Sí — solo reproceso"),1*'⚙️ Parámetros'!$B$32*IFERROR('📋 Registro Paradas'!M411,1),0)),"")</f>
        <v/>
      </c>
      <c r="N411" s="45" t="str">
        <f>IFERROR(IF(D411="","",IF('📋 Registro Paradas'!N411="Sí",I411*('⚙️ Parámetros'!$B$41-1),0)),"")</f>
        <v/>
      </c>
      <c r="O411" s="49" t="str">
        <f>IFERROR(IF(D411="","",SUM(G411:H411,I411,K411,L411:N411)*'⚙️ Parámetros'!$B$44),"")</f>
        <v/>
      </c>
    </row>
    <row r="412" spans="1:15" x14ac:dyDescent="0.25">
      <c r="A412" s="40" t="str">
        <f>IFERROR('📋 Registro Paradas'!A412,"")</f>
        <v/>
      </c>
      <c r="B412" s="41">
        <f>IFERROR('📋 Registro Paradas'!B412,"")</f>
        <v>0</v>
      </c>
      <c r="C412" s="42">
        <f>IFERROR('📋 Registro Paradas'!C412,"")</f>
        <v>0</v>
      </c>
      <c r="D412" s="43" t="str">
        <f>IFERROR('📋 Registro Paradas'!I412,"")</f>
        <v/>
      </c>
      <c r="E412" s="42">
        <f>IFERROR('📋 Registro Paradas'!E412,"")</f>
        <v>0</v>
      </c>
      <c r="F412" s="44" t="str">
        <f>IFERROR(IF(D412="","",D412*IFERROR(INDEX('⚙️ Parámetros'!$B$23:$B$28,MATCH(C412,'⚙️ Parámetros'!$A$23:$A$28,0)),0)),"")</f>
        <v/>
      </c>
      <c r="G412" s="45" t="str">
        <f>IFERROR(IF(F412="","",F412*IFERROR(INDEX('⚙️ Parámetros'!$E$23:$E$28,MATCH(C412,'⚙️ Parámetros'!$A$23:$A$28,0)),0)),"")</f>
        <v/>
      </c>
      <c r="H412" s="46" t="str">
        <f>IFERROR(IF(D412="","",IFERROR('📋 Registro Paradas'!M412,0)*'⚙️ Parámetros'!$B$32*D412),"")</f>
        <v/>
      </c>
      <c r="I412" s="46" t="str">
        <f>IFERROR(IF(D412="","",MIN(D412,4)*'⚙️ Parámetros'!$B$34+IF('📋 Registro Paradas'!N412="Sí",MIN(D412,8)*'⚙️ Parámetros'!$B$36,0)),"")</f>
        <v/>
      </c>
      <c r="J412" s="47" t="str">
        <f>IFERROR(IF(D412="","",D412*50*('⚙️ Parámetros'!$B$40-1)),"")</f>
        <v/>
      </c>
      <c r="K412" s="48" t="str">
        <f t="shared" si="6"/>
        <v/>
      </c>
      <c r="L412" s="46" t="str">
        <f>IFERROR(IF(D412="","",IF('📋 Registro Paradas'!O412="Sí",F412*'⚙️ Parámetros'!$B$43*IFERROR(INDEX('⚙️ Parámetros'!$E$23:$E$28,MATCH(C412,'⚙️ Parámetros'!$A$23:$A$28,0)),0),0)),"")</f>
        <v/>
      </c>
      <c r="M412" s="46" t="str">
        <f>IFERROR(IF(D412="","",IF(OR('📋 Registro Paradas'!P412="Sí",'📋 Registro Paradas'!P412="Sí — solo reproceso"),1*'⚙️ Parámetros'!$B$32*IFERROR('📋 Registro Paradas'!M412,1),0)),"")</f>
        <v/>
      </c>
      <c r="N412" s="45" t="str">
        <f>IFERROR(IF(D412="","",IF('📋 Registro Paradas'!N412="Sí",I412*('⚙️ Parámetros'!$B$41-1),0)),"")</f>
        <v/>
      </c>
      <c r="O412" s="49" t="str">
        <f>IFERROR(IF(D412="","",SUM(G412:H412,I412,K412,L412:N412)*'⚙️ Parámetros'!$B$44),"")</f>
        <v/>
      </c>
    </row>
    <row r="413" spans="1:15" x14ac:dyDescent="0.25">
      <c r="A413" s="40" t="str">
        <f>IFERROR('📋 Registro Paradas'!A413,"")</f>
        <v/>
      </c>
      <c r="B413" s="41">
        <f>IFERROR('📋 Registro Paradas'!B413,"")</f>
        <v>0</v>
      </c>
      <c r="C413" s="42">
        <f>IFERROR('📋 Registro Paradas'!C413,"")</f>
        <v>0</v>
      </c>
      <c r="D413" s="43" t="str">
        <f>IFERROR('📋 Registro Paradas'!I413,"")</f>
        <v/>
      </c>
      <c r="E413" s="42">
        <f>IFERROR('📋 Registro Paradas'!E413,"")</f>
        <v>0</v>
      </c>
      <c r="F413" s="44" t="str">
        <f>IFERROR(IF(D413="","",D413*IFERROR(INDEX('⚙️ Parámetros'!$B$23:$B$28,MATCH(C413,'⚙️ Parámetros'!$A$23:$A$28,0)),0)),"")</f>
        <v/>
      </c>
      <c r="G413" s="45" t="str">
        <f>IFERROR(IF(F413="","",F413*IFERROR(INDEX('⚙️ Parámetros'!$E$23:$E$28,MATCH(C413,'⚙️ Parámetros'!$A$23:$A$28,0)),0)),"")</f>
        <v/>
      </c>
      <c r="H413" s="46" t="str">
        <f>IFERROR(IF(D413="","",IFERROR('📋 Registro Paradas'!M413,0)*'⚙️ Parámetros'!$B$32*D413),"")</f>
        <v/>
      </c>
      <c r="I413" s="46" t="str">
        <f>IFERROR(IF(D413="","",MIN(D413,4)*'⚙️ Parámetros'!$B$34+IF('📋 Registro Paradas'!N413="Sí",MIN(D413,8)*'⚙️ Parámetros'!$B$36,0)),"")</f>
        <v/>
      </c>
      <c r="J413" s="47" t="str">
        <f>IFERROR(IF(D413="","",D413*50*('⚙️ Parámetros'!$B$40-1)),"")</f>
        <v/>
      </c>
      <c r="K413" s="48" t="str">
        <f t="shared" si="6"/>
        <v/>
      </c>
      <c r="L413" s="46" t="str">
        <f>IFERROR(IF(D413="","",IF('📋 Registro Paradas'!O413="Sí",F413*'⚙️ Parámetros'!$B$43*IFERROR(INDEX('⚙️ Parámetros'!$E$23:$E$28,MATCH(C413,'⚙️ Parámetros'!$A$23:$A$28,0)),0),0)),"")</f>
        <v/>
      </c>
      <c r="M413" s="46" t="str">
        <f>IFERROR(IF(D413="","",IF(OR('📋 Registro Paradas'!P413="Sí",'📋 Registro Paradas'!P413="Sí — solo reproceso"),1*'⚙️ Parámetros'!$B$32*IFERROR('📋 Registro Paradas'!M413,1),0)),"")</f>
        <v/>
      </c>
      <c r="N413" s="45" t="str">
        <f>IFERROR(IF(D413="","",IF('📋 Registro Paradas'!N413="Sí",I413*('⚙️ Parámetros'!$B$41-1),0)),"")</f>
        <v/>
      </c>
      <c r="O413" s="49" t="str">
        <f>IFERROR(IF(D413="","",SUM(G413:H413,I413,K413,L413:N413)*'⚙️ Parámetros'!$B$44),"")</f>
        <v/>
      </c>
    </row>
    <row r="414" spans="1:15" x14ac:dyDescent="0.25">
      <c r="A414" s="40" t="str">
        <f>IFERROR('📋 Registro Paradas'!A414,"")</f>
        <v/>
      </c>
      <c r="B414" s="41">
        <f>IFERROR('📋 Registro Paradas'!B414,"")</f>
        <v>0</v>
      </c>
      <c r="C414" s="42">
        <f>IFERROR('📋 Registro Paradas'!C414,"")</f>
        <v>0</v>
      </c>
      <c r="D414" s="43" t="str">
        <f>IFERROR('📋 Registro Paradas'!I414,"")</f>
        <v/>
      </c>
      <c r="E414" s="42">
        <f>IFERROR('📋 Registro Paradas'!E414,"")</f>
        <v>0</v>
      </c>
      <c r="F414" s="44" t="str">
        <f>IFERROR(IF(D414="","",D414*IFERROR(INDEX('⚙️ Parámetros'!$B$23:$B$28,MATCH(C414,'⚙️ Parámetros'!$A$23:$A$28,0)),0)),"")</f>
        <v/>
      </c>
      <c r="G414" s="45" t="str">
        <f>IFERROR(IF(F414="","",F414*IFERROR(INDEX('⚙️ Parámetros'!$E$23:$E$28,MATCH(C414,'⚙️ Parámetros'!$A$23:$A$28,0)),0)),"")</f>
        <v/>
      </c>
      <c r="H414" s="46" t="str">
        <f>IFERROR(IF(D414="","",IFERROR('📋 Registro Paradas'!M414,0)*'⚙️ Parámetros'!$B$32*D414),"")</f>
        <v/>
      </c>
      <c r="I414" s="46" t="str">
        <f>IFERROR(IF(D414="","",MIN(D414,4)*'⚙️ Parámetros'!$B$34+IF('📋 Registro Paradas'!N414="Sí",MIN(D414,8)*'⚙️ Parámetros'!$B$36,0)),"")</f>
        <v/>
      </c>
      <c r="J414" s="47" t="str">
        <f>IFERROR(IF(D414="","",D414*50*('⚙️ Parámetros'!$B$40-1)),"")</f>
        <v/>
      </c>
      <c r="K414" s="48" t="str">
        <f t="shared" si="6"/>
        <v/>
      </c>
      <c r="L414" s="46" t="str">
        <f>IFERROR(IF(D414="","",IF('📋 Registro Paradas'!O414="Sí",F414*'⚙️ Parámetros'!$B$43*IFERROR(INDEX('⚙️ Parámetros'!$E$23:$E$28,MATCH(C414,'⚙️ Parámetros'!$A$23:$A$28,0)),0),0)),"")</f>
        <v/>
      </c>
      <c r="M414" s="46" t="str">
        <f>IFERROR(IF(D414="","",IF(OR('📋 Registro Paradas'!P414="Sí",'📋 Registro Paradas'!P414="Sí — solo reproceso"),1*'⚙️ Parámetros'!$B$32*IFERROR('📋 Registro Paradas'!M414,1),0)),"")</f>
        <v/>
      </c>
      <c r="N414" s="45" t="str">
        <f>IFERROR(IF(D414="","",IF('📋 Registro Paradas'!N414="Sí",I414*('⚙️ Parámetros'!$B$41-1),0)),"")</f>
        <v/>
      </c>
      <c r="O414" s="49" t="str">
        <f>IFERROR(IF(D414="","",SUM(G414:H414,I414,K414,L414:N414)*'⚙️ Parámetros'!$B$44),"")</f>
        <v/>
      </c>
    </row>
    <row r="415" spans="1:15" x14ac:dyDescent="0.25">
      <c r="A415" s="40" t="str">
        <f>IFERROR('📋 Registro Paradas'!A415,"")</f>
        <v/>
      </c>
      <c r="B415" s="41">
        <f>IFERROR('📋 Registro Paradas'!B415,"")</f>
        <v>0</v>
      </c>
      <c r="C415" s="42">
        <f>IFERROR('📋 Registro Paradas'!C415,"")</f>
        <v>0</v>
      </c>
      <c r="D415" s="43" t="str">
        <f>IFERROR('📋 Registro Paradas'!I415,"")</f>
        <v/>
      </c>
      <c r="E415" s="42">
        <f>IFERROR('📋 Registro Paradas'!E415,"")</f>
        <v>0</v>
      </c>
      <c r="F415" s="44" t="str">
        <f>IFERROR(IF(D415="","",D415*IFERROR(INDEX('⚙️ Parámetros'!$B$23:$B$28,MATCH(C415,'⚙️ Parámetros'!$A$23:$A$28,0)),0)),"")</f>
        <v/>
      </c>
      <c r="G415" s="45" t="str">
        <f>IFERROR(IF(F415="","",F415*IFERROR(INDEX('⚙️ Parámetros'!$E$23:$E$28,MATCH(C415,'⚙️ Parámetros'!$A$23:$A$28,0)),0)),"")</f>
        <v/>
      </c>
      <c r="H415" s="46" t="str">
        <f>IFERROR(IF(D415="","",IFERROR('📋 Registro Paradas'!M415,0)*'⚙️ Parámetros'!$B$32*D415),"")</f>
        <v/>
      </c>
      <c r="I415" s="46" t="str">
        <f>IFERROR(IF(D415="","",MIN(D415,4)*'⚙️ Parámetros'!$B$34+IF('📋 Registro Paradas'!N415="Sí",MIN(D415,8)*'⚙️ Parámetros'!$B$36,0)),"")</f>
        <v/>
      </c>
      <c r="J415" s="47" t="str">
        <f>IFERROR(IF(D415="","",D415*50*('⚙️ Parámetros'!$B$40-1)),"")</f>
        <v/>
      </c>
      <c r="K415" s="48" t="str">
        <f t="shared" si="6"/>
        <v/>
      </c>
      <c r="L415" s="46" t="str">
        <f>IFERROR(IF(D415="","",IF('📋 Registro Paradas'!O415="Sí",F415*'⚙️ Parámetros'!$B$43*IFERROR(INDEX('⚙️ Parámetros'!$E$23:$E$28,MATCH(C415,'⚙️ Parámetros'!$A$23:$A$28,0)),0),0)),"")</f>
        <v/>
      </c>
      <c r="M415" s="46" t="str">
        <f>IFERROR(IF(D415="","",IF(OR('📋 Registro Paradas'!P415="Sí",'📋 Registro Paradas'!P415="Sí — solo reproceso"),1*'⚙️ Parámetros'!$B$32*IFERROR('📋 Registro Paradas'!M415,1),0)),"")</f>
        <v/>
      </c>
      <c r="N415" s="45" t="str">
        <f>IFERROR(IF(D415="","",IF('📋 Registro Paradas'!N415="Sí",I415*('⚙️ Parámetros'!$B$41-1),0)),"")</f>
        <v/>
      </c>
      <c r="O415" s="49" t="str">
        <f>IFERROR(IF(D415="","",SUM(G415:H415,I415,K415,L415:N415)*'⚙️ Parámetros'!$B$44),"")</f>
        <v/>
      </c>
    </row>
    <row r="416" spans="1:15" x14ac:dyDescent="0.25">
      <c r="A416" s="40" t="str">
        <f>IFERROR('📋 Registro Paradas'!A416,"")</f>
        <v/>
      </c>
      <c r="B416" s="41">
        <f>IFERROR('📋 Registro Paradas'!B416,"")</f>
        <v>0</v>
      </c>
      <c r="C416" s="42">
        <f>IFERROR('📋 Registro Paradas'!C416,"")</f>
        <v>0</v>
      </c>
      <c r="D416" s="43" t="str">
        <f>IFERROR('📋 Registro Paradas'!I416,"")</f>
        <v/>
      </c>
      <c r="E416" s="42">
        <f>IFERROR('📋 Registro Paradas'!E416,"")</f>
        <v>0</v>
      </c>
      <c r="F416" s="44" t="str">
        <f>IFERROR(IF(D416="","",D416*IFERROR(INDEX('⚙️ Parámetros'!$B$23:$B$28,MATCH(C416,'⚙️ Parámetros'!$A$23:$A$28,0)),0)),"")</f>
        <v/>
      </c>
      <c r="G416" s="45" t="str">
        <f>IFERROR(IF(F416="","",F416*IFERROR(INDEX('⚙️ Parámetros'!$E$23:$E$28,MATCH(C416,'⚙️ Parámetros'!$A$23:$A$28,0)),0)),"")</f>
        <v/>
      </c>
      <c r="H416" s="46" t="str">
        <f>IFERROR(IF(D416="","",IFERROR('📋 Registro Paradas'!M416,0)*'⚙️ Parámetros'!$B$32*D416),"")</f>
        <v/>
      </c>
      <c r="I416" s="46" t="str">
        <f>IFERROR(IF(D416="","",MIN(D416,4)*'⚙️ Parámetros'!$B$34+IF('📋 Registro Paradas'!N416="Sí",MIN(D416,8)*'⚙️ Parámetros'!$B$36,0)),"")</f>
        <v/>
      </c>
      <c r="J416" s="47" t="str">
        <f>IFERROR(IF(D416="","",D416*50*('⚙️ Parámetros'!$B$40-1)),"")</f>
        <v/>
      </c>
      <c r="K416" s="48" t="str">
        <f t="shared" si="6"/>
        <v/>
      </c>
      <c r="L416" s="46" t="str">
        <f>IFERROR(IF(D416="","",IF('📋 Registro Paradas'!O416="Sí",F416*'⚙️ Parámetros'!$B$43*IFERROR(INDEX('⚙️ Parámetros'!$E$23:$E$28,MATCH(C416,'⚙️ Parámetros'!$A$23:$A$28,0)),0),0)),"")</f>
        <v/>
      </c>
      <c r="M416" s="46" t="str">
        <f>IFERROR(IF(D416="","",IF(OR('📋 Registro Paradas'!P416="Sí",'📋 Registro Paradas'!P416="Sí — solo reproceso"),1*'⚙️ Parámetros'!$B$32*IFERROR('📋 Registro Paradas'!M416,1),0)),"")</f>
        <v/>
      </c>
      <c r="N416" s="45" t="str">
        <f>IFERROR(IF(D416="","",IF('📋 Registro Paradas'!N416="Sí",I416*('⚙️ Parámetros'!$B$41-1),0)),"")</f>
        <v/>
      </c>
      <c r="O416" s="49" t="str">
        <f>IFERROR(IF(D416="","",SUM(G416:H416,I416,K416,L416:N416)*'⚙️ Parámetros'!$B$44),"")</f>
        <v/>
      </c>
    </row>
    <row r="417" spans="1:15" x14ac:dyDescent="0.25">
      <c r="A417" s="40" t="str">
        <f>IFERROR('📋 Registro Paradas'!A417,"")</f>
        <v/>
      </c>
      <c r="B417" s="41">
        <f>IFERROR('📋 Registro Paradas'!B417,"")</f>
        <v>0</v>
      </c>
      <c r="C417" s="42">
        <f>IFERROR('📋 Registro Paradas'!C417,"")</f>
        <v>0</v>
      </c>
      <c r="D417" s="43" t="str">
        <f>IFERROR('📋 Registro Paradas'!I417,"")</f>
        <v/>
      </c>
      <c r="E417" s="42">
        <f>IFERROR('📋 Registro Paradas'!E417,"")</f>
        <v>0</v>
      </c>
      <c r="F417" s="44" t="str">
        <f>IFERROR(IF(D417="","",D417*IFERROR(INDEX('⚙️ Parámetros'!$B$23:$B$28,MATCH(C417,'⚙️ Parámetros'!$A$23:$A$28,0)),0)),"")</f>
        <v/>
      </c>
      <c r="G417" s="45" t="str">
        <f>IFERROR(IF(F417="","",F417*IFERROR(INDEX('⚙️ Parámetros'!$E$23:$E$28,MATCH(C417,'⚙️ Parámetros'!$A$23:$A$28,0)),0)),"")</f>
        <v/>
      </c>
      <c r="H417" s="46" t="str">
        <f>IFERROR(IF(D417="","",IFERROR('📋 Registro Paradas'!M417,0)*'⚙️ Parámetros'!$B$32*D417),"")</f>
        <v/>
      </c>
      <c r="I417" s="46" t="str">
        <f>IFERROR(IF(D417="","",MIN(D417,4)*'⚙️ Parámetros'!$B$34+IF('📋 Registro Paradas'!N417="Sí",MIN(D417,8)*'⚙️ Parámetros'!$B$36,0)),"")</f>
        <v/>
      </c>
      <c r="J417" s="47" t="str">
        <f>IFERROR(IF(D417="","",D417*50*('⚙️ Parámetros'!$B$40-1)),"")</f>
        <v/>
      </c>
      <c r="K417" s="48" t="str">
        <f t="shared" si="6"/>
        <v/>
      </c>
      <c r="L417" s="46" t="str">
        <f>IFERROR(IF(D417="","",IF('📋 Registro Paradas'!O417="Sí",F417*'⚙️ Parámetros'!$B$43*IFERROR(INDEX('⚙️ Parámetros'!$E$23:$E$28,MATCH(C417,'⚙️ Parámetros'!$A$23:$A$28,0)),0),0)),"")</f>
        <v/>
      </c>
      <c r="M417" s="46" t="str">
        <f>IFERROR(IF(D417="","",IF(OR('📋 Registro Paradas'!P417="Sí",'📋 Registro Paradas'!P417="Sí — solo reproceso"),1*'⚙️ Parámetros'!$B$32*IFERROR('📋 Registro Paradas'!M417,1),0)),"")</f>
        <v/>
      </c>
      <c r="N417" s="45" t="str">
        <f>IFERROR(IF(D417="","",IF('📋 Registro Paradas'!N417="Sí",I417*('⚙️ Parámetros'!$B$41-1),0)),"")</f>
        <v/>
      </c>
      <c r="O417" s="49" t="str">
        <f>IFERROR(IF(D417="","",SUM(G417:H417,I417,K417,L417:N417)*'⚙️ Parámetros'!$B$44),"")</f>
        <v/>
      </c>
    </row>
    <row r="418" spans="1:15" x14ac:dyDescent="0.25">
      <c r="A418" s="40" t="str">
        <f>IFERROR('📋 Registro Paradas'!A418,"")</f>
        <v/>
      </c>
      <c r="B418" s="41">
        <f>IFERROR('📋 Registro Paradas'!B418,"")</f>
        <v>0</v>
      </c>
      <c r="C418" s="42">
        <f>IFERROR('📋 Registro Paradas'!C418,"")</f>
        <v>0</v>
      </c>
      <c r="D418" s="43" t="str">
        <f>IFERROR('📋 Registro Paradas'!I418,"")</f>
        <v/>
      </c>
      <c r="E418" s="42">
        <f>IFERROR('📋 Registro Paradas'!E418,"")</f>
        <v>0</v>
      </c>
      <c r="F418" s="44" t="str">
        <f>IFERROR(IF(D418="","",D418*IFERROR(INDEX('⚙️ Parámetros'!$B$23:$B$28,MATCH(C418,'⚙️ Parámetros'!$A$23:$A$28,0)),0)),"")</f>
        <v/>
      </c>
      <c r="G418" s="45" t="str">
        <f>IFERROR(IF(F418="","",F418*IFERROR(INDEX('⚙️ Parámetros'!$E$23:$E$28,MATCH(C418,'⚙️ Parámetros'!$A$23:$A$28,0)),0)),"")</f>
        <v/>
      </c>
      <c r="H418" s="46" t="str">
        <f>IFERROR(IF(D418="","",IFERROR('📋 Registro Paradas'!M418,0)*'⚙️ Parámetros'!$B$32*D418),"")</f>
        <v/>
      </c>
      <c r="I418" s="46" t="str">
        <f>IFERROR(IF(D418="","",MIN(D418,4)*'⚙️ Parámetros'!$B$34+IF('📋 Registro Paradas'!N418="Sí",MIN(D418,8)*'⚙️ Parámetros'!$B$36,0)),"")</f>
        <v/>
      </c>
      <c r="J418" s="47" t="str">
        <f>IFERROR(IF(D418="","",D418*50*('⚙️ Parámetros'!$B$40-1)),"")</f>
        <v/>
      </c>
      <c r="K418" s="48" t="str">
        <f t="shared" si="6"/>
        <v/>
      </c>
      <c r="L418" s="46" t="str">
        <f>IFERROR(IF(D418="","",IF('📋 Registro Paradas'!O418="Sí",F418*'⚙️ Parámetros'!$B$43*IFERROR(INDEX('⚙️ Parámetros'!$E$23:$E$28,MATCH(C418,'⚙️ Parámetros'!$A$23:$A$28,0)),0),0)),"")</f>
        <v/>
      </c>
      <c r="M418" s="46" t="str">
        <f>IFERROR(IF(D418="","",IF(OR('📋 Registro Paradas'!P418="Sí",'📋 Registro Paradas'!P418="Sí — solo reproceso"),1*'⚙️ Parámetros'!$B$32*IFERROR('📋 Registro Paradas'!M418,1),0)),"")</f>
        <v/>
      </c>
      <c r="N418" s="45" t="str">
        <f>IFERROR(IF(D418="","",IF('📋 Registro Paradas'!N418="Sí",I418*('⚙️ Parámetros'!$B$41-1),0)),"")</f>
        <v/>
      </c>
      <c r="O418" s="49" t="str">
        <f>IFERROR(IF(D418="","",SUM(G418:H418,I418,K418,L418:N418)*'⚙️ Parámetros'!$B$44),"")</f>
        <v/>
      </c>
    </row>
    <row r="419" spans="1:15" x14ac:dyDescent="0.25">
      <c r="A419" s="40" t="str">
        <f>IFERROR('📋 Registro Paradas'!A419,"")</f>
        <v/>
      </c>
      <c r="B419" s="41">
        <f>IFERROR('📋 Registro Paradas'!B419,"")</f>
        <v>0</v>
      </c>
      <c r="C419" s="42">
        <f>IFERROR('📋 Registro Paradas'!C419,"")</f>
        <v>0</v>
      </c>
      <c r="D419" s="43" t="str">
        <f>IFERROR('📋 Registro Paradas'!I419,"")</f>
        <v/>
      </c>
      <c r="E419" s="42">
        <f>IFERROR('📋 Registro Paradas'!E419,"")</f>
        <v>0</v>
      </c>
      <c r="F419" s="44" t="str">
        <f>IFERROR(IF(D419="","",D419*IFERROR(INDEX('⚙️ Parámetros'!$B$23:$B$28,MATCH(C419,'⚙️ Parámetros'!$A$23:$A$28,0)),0)),"")</f>
        <v/>
      </c>
      <c r="G419" s="45" t="str">
        <f>IFERROR(IF(F419="","",F419*IFERROR(INDEX('⚙️ Parámetros'!$E$23:$E$28,MATCH(C419,'⚙️ Parámetros'!$A$23:$A$28,0)),0)),"")</f>
        <v/>
      </c>
      <c r="H419" s="46" t="str">
        <f>IFERROR(IF(D419="","",IFERROR('📋 Registro Paradas'!M419,0)*'⚙️ Parámetros'!$B$32*D419),"")</f>
        <v/>
      </c>
      <c r="I419" s="46" t="str">
        <f>IFERROR(IF(D419="","",MIN(D419,4)*'⚙️ Parámetros'!$B$34+IF('📋 Registro Paradas'!N419="Sí",MIN(D419,8)*'⚙️ Parámetros'!$B$36,0)),"")</f>
        <v/>
      </c>
      <c r="J419" s="47" t="str">
        <f>IFERROR(IF(D419="","",D419*50*('⚙️ Parámetros'!$B$40-1)),"")</f>
        <v/>
      </c>
      <c r="K419" s="48" t="str">
        <f t="shared" si="6"/>
        <v/>
      </c>
      <c r="L419" s="46" t="str">
        <f>IFERROR(IF(D419="","",IF('📋 Registro Paradas'!O419="Sí",F419*'⚙️ Parámetros'!$B$43*IFERROR(INDEX('⚙️ Parámetros'!$E$23:$E$28,MATCH(C419,'⚙️ Parámetros'!$A$23:$A$28,0)),0),0)),"")</f>
        <v/>
      </c>
      <c r="M419" s="46" t="str">
        <f>IFERROR(IF(D419="","",IF(OR('📋 Registro Paradas'!P419="Sí",'📋 Registro Paradas'!P419="Sí — solo reproceso"),1*'⚙️ Parámetros'!$B$32*IFERROR('📋 Registro Paradas'!M419,1),0)),"")</f>
        <v/>
      </c>
      <c r="N419" s="45" t="str">
        <f>IFERROR(IF(D419="","",IF('📋 Registro Paradas'!N419="Sí",I419*('⚙️ Parámetros'!$B$41-1),0)),"")</f>
        <v/>
      </c>
      <c r="O419" s="49" t="str">
        <f>IFERROR(IF(D419="","",SUM(G419:H419,I419,K419,L419:N419)*'⚙️ Parámetros'!$B$44),"")</f>
        <v/>
      </c>
    </row>
    <row r="420" spans="1:15" x14ac:dyDescent="0.25">
      <c r="A420" s="40" t="str">
        <f>IFERROR('📋 Registro Paradas'!A420,"")</f>
        <v/>
      </c>
      <c r="B420" s="41">
        <f>IFERROR('📋 Registro Paradas'!B420,"")</f>
        <v>0</v>
      </c>
      <c r="C420" s="42">
        <f>IFERROR('📋 Registro Paradas'!C420,"")</f>
        <v>0</v>
      </c>
      <c r="D420" s="43" t="str">
        <f>IFERROR('📋 Registro Paradas'!I420,"")</f>
        <v/>
      </c>
      <c r="E420" s="42">
        <f>IFERROR('📋 Registro Paradas'!E420,"")</f>
        <v>0</v>
      </c>
      <c r="F420" s="44" t="str">
        <f>IFERROR(IF(D420="","",D420*IFERROR(INDEX('⚙️ Parámetros'!$B$23:$B$28,MATCH(C420,'⚙️ Parámetros'!$A$23:$A$28,0)),0)),"")</f>
        <v/>
      </c>
      <c r="G420" s="45" t="str">
        <f>IFERROR(IF(F420="","",F420*IFERROR(INDEX('⚙️ Parámetros'!$E$23:$E$28,MATCH(C420,'⚙️ Parámetros'!$A$23:$A$28,0)),0)),"")</f>
        <v/>
      </c>
      <c r="H420" s="46" t="str">
        <f>IFERROR(IF(D420="","",IFERROR('📋 Registro Paradas'!M420,0)*'⚙️ Parámetros'!$B$32*D420),"")</f>
        <v/>
      </c>
      <c r="I420" s="46" t="str">
        <f>IFERROR(IF(D420="","",MIN(D420,4)*'⚙️ Parámetros'!$B$34+IF('📋 Registro Paradas'!N420="Sí",MIN(D420,8)*'⚙️ Parámetros'!$B$36,0)),"")</f>
        <v/>
      </c>
      <c r="J420" s="47" t="str">
        <f>IFERROR(IF(D420="","",D420*50*('⚙️ Parámetros'!$B$40-1)),"")</f>
        <v/>
      </c>
      <c r="K420" s="48" t="str">
        <f t="shared" si="6"/>
        <v/>
      </c>
      <c r="L420" s="46" t="str">
        <f>IFERROR(IF(D420="","",IF('📋 Registro Paradas'!O420="Sí",F420*'⚙️ Parámetros'!$B$43*IFERROR(INDEX('⚙️ Parámetros'!$E$23:$E$28,MATCH(C420,'⚙️ Parámetros'!$A$23:$A$28,0)),0),0)),"")</f>
        <v/>
      </c>
      <c r="M420" s="46" t="str">
        <f>IFERROR(IF(D420="","",IF(OR('📋 Registro Paradas'!P420="Sí",'📋 Registro Paradas'!P420="Sí — solo reproceso"),1*'⚙️ Parámetros'!$B$32*IFERROR('📋 Registro Paradas'!M420,1),0)),"")</f>
        <v/>
      </c>
      <c r="N420" s="45" t="str">
        <f>IFERROR(IF(D420="","",IF('📋 Registro Paradas'!N420="Sí",I420*('⚙️ Parámetros'!$B$41-1),0)),"")</f>
        <v/>
      </c>
      <c r="O420" s="49" t="str">
        <f>IFERROR(IF(D420="","",SUM(G420:H420,I420,K420,L420:N420)*'⚙️ Parámetros'!$B$44),"")</f>
        <v/>
      </c>
    </row>
    <row r="421" spans="1:15" x14ac:dyDescent="0.25">
      <c r="A421" s="40" t="str">
        <f>IFERROR('📋 Registro Paradas'!A421,"")</f>
        <v/>
      </c>
      <c r="B421" s="41">
        <f>IFERROR('📋 Registro Paradas'!B421,"")</f>
        <v>0</v>
      </c>
      <c r="C421" s="42">
        <f>IFERROR('📋 Registro Paradas'!C421,"")</f>
        <v>0</v>
      </c>
      <c r="D421" s="43" t="str">
        <f>IFERROR('📋 Registro Paradas'!I421,"")</f>
        <v/>
      </c>
      <c r="E421" s="42">
        <f>IFERROR('📋 Registro Paradas'!E421,"")</f>
        <v>0</v>
      </c>
      <c r="F421" s="44" t="str">
        <f>IFERROR(IF(D421="","",D421*IFERROR(INDEX('⚙️ Parámetros'!$B$23:$B$28,MATCH(C421,'⚙️ Parámetros'!$A$23:$A$28,0)),0)),"")</f>
        <v/>
      </c>
      <c r="G421" s="45" t="str">
        <f>IFERROR(IF(F421="","",F421*IFERROR(INDEX('⚙️ Parámetros'!$E$23:$E$28,MATCH(C421,'⚙️ Parámetros'!$A$23:$A$28,0)),0)),"")</f>
        <v/>
      </c>
      <c r="H421" s="46" t="str">
        <f>IFERROR(IF(D421="","",IFERROR('📋 Registro Paradas'!M421,0)*'⚙️ Parámetros'!$B$32*D421),"")</f>
        <v/>
      </c>
      <c r="I421" s="46" t="str">
        <f>IFERROR(IF(D421="","",MIN(D421,4)*'⚙️ Parámetros'!$B$34+IF('📋 Registro Paradas'!N421="Sí",MIN(D421,8)*'⚙️ Parámetros'!$B$36,0)),"")</f>
        <v/>
      </c>
      <c r="J421" s="47" t="str">
        <f>IFERROR(IF(D421="","",D421*50*('⚙️ Parámetros'!$B$40-1)),"")</f>
        <v/>
      </c>
      <c r="K421" s="48" t="str">
        <f t="shared" si="6"/>
        <v/>
      </c>
      <c r="L421" s="46" t="str">
        <f>IFERROR(IF(D421="","",IF('📋 Registro Paradas'!O421="Sí",F421*'⚙️ Parámetros'!$B$43*IFERROR(INDEX('⚙️ Parámetros'!$E$23:$E$28,MATCH(C421,'⚙️ Parámetros'!$A$23:$A$28,0)),0),0)),"")</f>
        <v/>
      </c>
      <c r="M421" s="46" t="str">
        <f>IFERROR(IF(D421="","",IF(OR('📋 Registro Paradas'!P421="Sí",'📋 Registro Paradas'!P421="Sí — solo reproceso"),1*'⚙️ Parámetros'!$B$32*IFERROR('📋 Registro Paradas'!M421,1),0)),"")</f>
        <v/>
      </c>
      <c r="N421" s="45" t="str">
        <f>IFERROR(IF(D421="","",IF('📋 Registro Paradas'!N421="Sí",I421*('⚙️ Parámetros'!$B$41-1),0)),"")</f>
        <v/>
      </c>
      <c r="O421" s="49" t="str">
        <f>IFERROR(IF(D421="","",SUM(G421:H421,I421,K421,L421:N421)*'⚙️ Parámetros'!$B$44),"")</f>
        <v/>
      </c>
    </row>
    <row r="422" spans="1:15" x14ac:dyDescent="0.25">
      <c r="A422" s="40" t="str">
        <f>IFERROR('📋 Registro Paradas'!A422,"")</f>
        <v/>
      </c>
      <c r="B422" s="41">
        <f>IFERROR('📋 Registro Paradas'!B422,"")</f>
        <v>0</v>
      </c>
      <c r="C422" s="42">
        <f>IFERROR('📋 Registro Paradas'!C422,"")</f>
        <v>0</v>
      </c>
      <c r="D422" s="43" t="str">
        <f>IFERROR('📋 Registro Paradas'!I422,"")</f>
        <v/>
      </c>
      <c r="E422" s="42">
        <f>IFERROR('📋 Registro Paradas'!E422,"")</f>
        <v>0</v>
      </c>
      <c r="F422" s="44" t="str">
        <f>IFERROR(IF(D422="","",D422*IFERROR(INDEX('⚙️ Parámetros'!$B$23:$B$28,MATCH(C422,'⚙️ Parámetros'!$A$23:$A$28,0)),0)),"")</f>
        <v/>
      </c>
      <c r="G422" s="45" t="str">
        <f>IFERROR(IF(F422="","",F422*IFERROR(INDEX('⚙️ Parámetros'!$E$23:$E$28,MATCH(C422,'⚙️ Parámetros'!$A$23:$A$28,0)),0)),"")</f>
        <v/>
      </c>
      <c r="H422" s="46" t="str">
        <f>IFERROR(IF(D422="","",IFERROR('📋 Registro Paradas'!M422,0)*'⚙️ Parámetros'!$B$32*D422),"")</f>
        <v/>
      </c>
      <c r="I422" s="46" t="str">
        <f>IFERROR(IF(D422="","",MIN(D422,4)*'⚙️ Parámetros'!$B$34+IF('📋 Registro Paradas'!N422="Sí",MIN(D422,8)*'⚙️ Parámetros'!$B$36,0)),"")</f>
        <v/>
      </c>
      <c r="J422" s="47" t="str">
        <f>IFERROR(IF(D422="","",D422*50*('⚙️ Parámetros'!$B$40-1)),"")</f>
        <v/>
      </c>
      <c r="K422" s="48" t="str">
        <f t="shared" si="6"/>
        <v/>
      </c>
      <c r="L422" s="46" t="str">
        <f>IFERROR(IF(D422="","",IF('📋 Registro Paradas'!O422="Sí",F422*'⚙️ Parámetros'!$B$43*IFERROR(INDEX('⚙️ Parámetros'!$E$23:$E$28,MATCH(C422,'⚙️ Parámetros'!$A$23:$A$28,0)),0),0)),"")</f>
        <v/>
      </c>
      <c r="M422" s="46" t="str">
        <f>IFERROR(IF(D422="","",IF(OR('📋 Registro Paradas'!P422="Sí",'📋 Registro Paradas'!P422="Sí — solo reproceso"),1*'⚙️ Parámetros'!$B$32*IFERROR('📋 Registro Paradas'!M422,1),0)),"")</f>
        <v/>
      </c>
      <c r="N422" s="45" t="str">
        <f>IFERROR(IF(D422="","",IF('📋 Registro Paradas'!N422="Sí",I422*('⚙️ Parámetros'!$B$41-1),0)),"")</f>
        <v/>
      </c>
      <c r="O422" s="49" t="str">
        <f>IFERROR(IF(D422="","",SUM(G422:H422,I422,K422,L422:N422)*'⚙️ Parámetros'!$B$44),"")</f>
        <v/>
      </c>
    </row>
    <row r="423" spans="1:15" x14ac:dyDescent="0.25">
      <c r="A423" s="40" t="str">
        <f>IFERROR('📋 Registro Paradas'!A423,"")</f>
        <v/>
      </c>
      <c r="B423" s="41">
        <f>IFERROR('📋 Registro Paradas'!B423,"")</f>
        <v>0</v>
      </c>
      <c r="C423" s="42">
        <f>IFERROR('📋 Registro Paradas'!C423,"")</f>
        <v>0</v>
      </c>
      <c r="D423" s="43" t="str">
        <f>IFERROR('📋 Registro Paradas'!I423,"")</f>
        <v/>
      </c>
      <c r="E423" s="42">
        <f>IFERROR('📋 Registro Paradas'!E423,"")</f>
        <v>0</v>
      </c>
      <c r="F423" s="44" t="str">
        <f>IFERROR(IF(D423="","",D423*IFERROR(INDEX('⚙️ Parámetros'!$B$23:$B$28,MATCH(C423,'⚙️ Parámetros'!$A$23:$A$28,0)),0)),"")</f>
        <v/>
      </c>
      <c r="G423" s="45" t="str">
        <f>IFERROR(IF(F423="","",F423*IFERROR(INDEX('⚙️ Parámetros'!$E$23:$E$28,MATCH(C423,'⚙️ Parámetros'!$A$23:$A$28,0)),0)),"")</f>
        <v/>
      </c>
      <c r="H423" s="46" t="str">
        <f>IFERROR(IF(D423="","",IFERROR('📋 Registro Paradas'!M423,0)*'⚙️ Parámetros'!$B$32*D423),"")</f>
        <v/>
      </c>
      <c r="I423" s="46" t="str">
        <f>IFERROR(IF(D423="","",MIN(D423,4)*'⚙️ Parámetros'!$B$34+IF('📋 Registro Paradas'!N423="Sí",MIN(D423,8)*'⚙️ Parámetros'!$B$36,0)),"")</f>
        <v/>
      </c>
      <c r="J423" s="47" t="str">
        <f>IFERROR(IF(D423="","",D423*50*('⚙️ Parámetros'!$B$40-1)),"")</f>
        <v/>
      </c>
      <c r="K423" s="48" t="str">
        <f t="shared" si="6"/>
        <v/>
      </c>
      <c r="L423" s="46" t="str">
        <f>IFERROR(IF(D423="","",IF('📋 Registro Paradas'!O423="Sí",F423*'⚙️ Parámetros'!$B$43*IFERROR(INDEX('⚙️ Parámetros'!$E$23:$E$28,MATCH(C423,'⚙️ Parámetros'!$A$23:$A$28,0)),0),0)),"")</f>
        <v/>
      </c>
      <c r="M423" s="46" t="str">
        <f>IFERROR(IF(D423="","",IF(OR('📋 Registro Paradas'!P423="Sí",'📋 Registro Paradas'!P423="Sí — solo reproceso"),1*'⚙️ Parámetros'!$B$32*IFERROR('📋 Registro Paradas'!M423,1),0)),"")</f>
        <v/>
      </c>
      <c r="N423" s="45" t="str">
        <f>IFERROR(IF(D423="","",IF('📋 Registro Paradas'!N423="Sí",I423*('⚙️ Parámetros'!$B$41-1),0)),"")</f>
        <v/>
      </c>
      <c r="O423" s="49" t="str">
        <f>IFERROR(IF(D423="","",SUM(G423:H423,I423,K423,L423:N423)*'⚙️ Parámetros'!$B$44),"")</f>
        <v/>
      </c>
    </row>
    <row r="424" spans="1:15" x14ac:dyDescent="0.25">
      <c r="A424" s="40" t="str">
        <f>IFERROR('📋 Registro Paradas'!A424,"")</f>
        <v/>
      </c>
      <c r="B424" s="41">
        <f>IFERROR('📋 Registro Paradas'!B424,"")</f>
        <v>0</v>
      </c>
      <c r="C424" s="42">
        <f>IFERROR('📋 Registro Paradas'!C424,"")</f>
        <v>0</v>
      </c>
      <c r="D424" s="43" t="str">
        <f>IFERROR('📋 Registro Paradas'!I424,"")</f>
        <v/>
      </c>
      <c r="E424" s="42">
        <f>IFERROR('📋 Registro Paradas'!E424,"")</f>
        <v>0</v>
      </c>
      <c r="F424" s="44" t="str">
        <f>IFERROR(IF(D424="","",D424*IFERROR(INDEX('⚙️ Parámetros'!$B$23:$B$28,MATCH(C424,'⚙️ Parámetros'!$A$23:$A$28,0)),0)),"")</f>
        <v/>
      </c>
      <c r="G424" s="45" t="str">
        <f>IFERROR(IF(F424="","",F424*IFERROR(INDEX('⚙️ Parámetros'!$E$23:$E$28,MATCH(C424,'⚙️ Parámetros'!$A$23:$A$28,0)),0)),"")</f>
        <v/>
      </c>
      <c r="H424" s="46" t="str">
        <f>IFERROR(IF(D424="","",IFERROR('📋 Registro Paradas'!M424,0)*'⚙️ Parámetros'!$B$32*D424),"")</f>
        <v/>
      </c>
      <c r="I424" s="46" t="str">
        <f>IFERROR(IF(D424="","",MIN(D424,4)*'⚙️ Parámetros'!$B$34+IF('📋 Registro Paradas'!N424="Sí",MIN(D424,8)*'⚙️ Parámetros'!$B$36,0)),"")</f>
        <v/>
      </c>
      <c r="J424" s="47" t="str">
        <f>IFERROR(IF(D424="","",D424*50*('⚙️ Parámetros'!$B$40-1)),"")</f>
        <v/>
      </c>
      <c r="K424" s="48" t="str">
        <f t="shared" si="6"/>
        <v/>
      </c>
      <c r="L424" s="46" t="str">
        <f>IFERROR(IF(D424="","",IF('📋 Registro Paradas'!O424="Sí",F424*'⚙️ Parámetros'!$B$43*IFERROR(INDEX('⚙️ Parámetros'!$E$23:$E$28,MATCH(C424,'⚙️ Parámetros'!$A$23:$A$28,0)),0),0)),"")</f>
        <v/>
      </c>
      <c r="M424" s="46" t="str">
        <f>IFERROR(IF(D424="","",IF(OR('📋 Registro Paradas'!P424="Sí",'📋 Registro Paradas'!P424="Sí — solo reproceso"),1*'⚙️ Parámetros'!$B$32*IFERROR('📋 Registro Paradas'!M424,1),0)),"")</f>
        <v/>
      </c>
      <c r="N424" s="45" t="str">
        <f>IFERROR(IF(D424="","",IF('📋 Registro Paradas'!N424="Sí",I424*('⚙️ Parámetros'!$B$41-1),0)),"")</f>
        <v/>
      </c>
      <c r="O424" s="49" t="str">
        <f>IFERROR(IF(D424="","",SUM(G424:H424,I424,K424,L424:N424)*'⚙️ Parámetros'!$B$44),"")</f>
        <v/>
      </c>
    </row>
    <row r="425" spans="1:15" x14ac:dyDescent="0.25">
      <c r="A425" s="40" t="str">
        <f>IFERROR('📋 Registro Paradas'!A425,"")</f>
        <v/>
      </c>
      <c r="B425" s="41">
        <f>IFERROR('📋 Registro Paradas'!B425,"")</f>
        <v>0</v>
      </c>
      <c r="C425" s="42">
        <f>IFERROR('📋 Registro Paradas'!C425,"")</f>
        <v>0</v>
      </c>
      <c r="D425" s="43" t="str">
        <f>IFERROR('📋 Registro Paradas'!I425,"")</f>
        <v/>
      </c>
      <c r="E425" s="42">
        <f>IFERROR('📋 Registro Paradas'!E425,"")</f>
        <v>0</v>
      </c>
      <c r="F425" s="44" t="str">
        <f>IFERROR(IF(D425="","",D425*IFERROR(INDEX('⚙️ Parámetros'!$B$23:$B$28,MATCH(C425,'⚙️ Parámetros'!$A$23:$A$28,0)),0)),"")</f>
        <v/>
      </c>
      <c r="G425" s="45" t="str">
        <f>IFERROR(IF(F425="","",F425*IFERROR(INDEX('⚙️ Parámetros'!$E$23:$E$28,MATCH(C425,'⚙️ Parámetros'!$A$23:$A$28,0)),0)),"")</f>
        <v/>
      </c>
      <c r="H425" s="46" t="str">
        <f>IFERROR(IF(D425="","",IFERROR('📋 Registro Paradas'!M425,0)*'⚙️ Parámetros'!$B$32*D425),"")</f>
        <v/>
      </c>
      <c r="I425" s="46" t="str">
        <f>IFERROR(IF(D425="","",MIN(D425,4)*'⚙️ Parámetros'!$B$34+IF('📋 Registro Paradas'!N425="Sí",MIN(D425,8)*'⚙️ Parámetros'!$B$36,0)),"")</f>
        <v/>
      </c>
      <c r="J425" s="47" t="str">
        <f>IFERROR(IF(D425="","",D425*50*('⚙️ Parámetros'!$B$40-1)),"")</f>
        <v/>
      </c>
      <c r="K425" s="48" t="str">
        <f t="shared" si="6"/>
        <v/>
      </c>
      <c r="L425" s="46" t="str">
        <f>IFERROR(IF(D425="","",IF('📋 Registro Paradas'!O425="Sí",F425*'⚙️ Parámetros'!$B$43*IFERROR(INDEX('⚙️ Parámetros'!$E$23:$E$28,MATCH(C425,'⚙️ Parámetros'!$A$23:$A$28,0)),0),0)),"")</f>
        <v/>
      </c>
      <c r="M425" s="46" t="str">
        <f>IFERROR(IF(D425="","",IF(OR('📋 Registro Paradas'!P425="Sí",'📋 Registro Paradas'!P425="Sí — solo reproceso"),1*'⚙️ Parámetros'!$B$32*IFERROR('📋 Registro Paradas'!M425,1),0)),"")</f>
        <v/>
      </c>
      <c r="N425" s="45" t="str">
        <f>IFERROR(IF(D425="","",IF('📋 Registro Paradas'!N425="Sí",I425*('⚙️ Parámetros'!$B$41-1),0)),"")</f>
        <v/>
      </c>
      <c r="O425" s="49" t="str">
        <f>IFERROR(IF(D425="","",SUM(G425:H425,I425,K425,L425:N425)*'⚙️ Parámetros'!$B$44),"")</f>
        <v/>
      </c>
    </row>
    <row r="426" spans="1:15" x14ac:dyDescent="0.25">
      <c r="A426" s="40" t="str">
        <f>IFERROR('📋 Registro Paradas'!A426,"")</f>
        <v/>
      </c>
      <c r="B426" s="41">
        <f>IFERROR('📋 Registro Paradas'!B426,"")</f>
        <v>0</v>
      </c>
      <c r="C426" s="42">
        <f>IFERROR('📋 Registro Paradas'!C426,"")</f>
        <v>0</v>
      </c>
      <c r="D426" s="43" t="str">
        <f>IFERROR('📋 Registro Paradas'!I426,"")</f>
        <v/>
      </c>
      <c r="E426" s="42">
        <f>IFERROR('📋 Registro Paradas'!E426,"")</f>
        <v>0</v>
      </c>
      <c r="F426" s="44" t="str">
        <f>IFERROR(IF(D426="","",D426*IFERROR(INDEX('⚙️ Parámetros'!$B$23:$B$28,MATCH(C426,'⚙️ Parámetros'!$A$23:$A$28,0)),0)),"")</f>
        <v/>
      </c>
      <c r="G426" s="45" t="str">
        <f>IFERROR(IF(F426="","",F426*IFERROR(INDEX('⚙️ Parámetros'!$E$23:$E$28,MATCH(C426,'⚙️ Parámetros'!$A$23:$A$28,0)),0)),"")</f>
        <v/>
      </c>
      <c r="H426" s="46" t="str">
        <f>IFERROR(IF(D426="","",IFERROR('📋 Registro Paradas'!M426,0)*'⚙️ Parámetros'!$B$32*D426),"")</f>
        <v/>
      </c>
      <c r="I426" s="46" t="str">
        <f>IFERROR(IF(D426="","",MIN(D426,4)*'⚙️ Parámetros'!$B$34+IF('📋 Registro Paradas'!N426="Sí",MIN(D426,8)*'⚙️ Parámetros'!$B$36,0)),"")</f>
        <v/>
      </c>
      <c r="J426" s="47" t="str">
        <f>IFERROR(IF(D426="","",D426*50*('⚙️ Parámetros'!$B$40-1)),"")</f>
        <v/>
      </c>
      <c r="K426" s="48" t="str">
        <f t="shared" si="6"/>
        <v/>
      </c>
      <c r="L426" s="46" t="str">
        <f>IFERROR(IF(D426="","",IF('📋 Registro Paradas'!O426="Sí",F426*'⚙️ Parámetros'!$B$43*IFERROR(INDEX('⚙️ Parámetros'!$E$23:$E$28,MATCH(C426,'⚙️ Parámetros'!$A$23:$A$28,0)),0),0)),"")</f>
        <v/>
      </c>
      <c r="M426" s="46" t="str">
        <f>IFERROR(IF(D426="","",IF(OR('📋 Registro Paradas'!P426="Sí",'📋 Registro Paradas'!P426="Sí — solo reproceso"),1*'⚙️ Parámetros'!$B$32*IFERROR('📋 Registro Paradas'!M426,1),0)),"")</f>
        <v/>
      </c>
      <c r="N426" s="45" t="str">
        <f>IFERROR(IF(D426="","",IF('📋 Registro Paradas'!N426="Sí",I426*('⚙️ Parámetros'!$B$41-1),0)),"")</f>
        <v/>
      </c>
      <c r="O426" s="49" t="str">
        <f>IFERROR(IF(D426="","",SUM(G426:H426,I426,K426,L426:N426)*'⚙️ Parámetros'!$B$44),"")</f>
        <v/>
      </c>
    </row>
    <row r="427" spans="1:15" x14ac:dyDescent="0.25">
      <c r="A427" s="40" t="str">
        <f>IFERROR('📋 Registro Paradas'!A427,"")</f>
        <v/>
      </c>
      <c r="B427" s="41">
        <f>IFERROR('📋 Registro Paradas'!B427,"")</f>
        <v>0</v>
      </c>
      <c r="C427" s="42">
        <f>IFERROR('📋 Registro Paradas'!C427,"")</f>
        <v>0</v>
      </c>
      <c r="D427" s="43" t="str">
        <f>IFERROR('📋 Registro Paradas'!I427,"")</f>
        <v/>
      </c>
      <c r="E427" s="42">
        <f>IFERROR('📋 Registro Paradas'!E427,"")</f>
        <v>0</v>
      </c>
      <c r="F427" s="44" t="str">
        <f>IFERROR(IF(D427="","",D427*IFERROR(INDEX('⚙️ Parámetros'!$B$23:$B$28,MATCH(C427,'⚙️ Parámetros'!$A$23:$A$28,0)),0)),"")</f>
        <v/>
      </c>
      <c r="G427" s="45" t="str">
        <f>IFERROR(IF(F427="","",F427*IFERROR(INDEX('⚙️ Parámetros'!$E$23:$E$28,MATCH(C427,'⚙️ Parámetros'!$A$23:$A$28,0)),0)),"")</f>
        <v/>
      </c>
      <c r="H427" s="46" t="str">
        <f>IFERROR(IF(D427="","",IFERROR('📋 Registro Paradas'!M427,0)*'⚙️ Parámetros'!$B$32*D427),"")</f>
        <v/>
      </c>
      <c r="I427" s="46" t="str">
        <f>IFERROR(IF(D427="","",MIN(D427,4)*'⚙️ Parámetros'!$B$34+IF('📋 Registro Paradas'!N427="Sí",MIN(D427,8)*'⚙️ Parámetros'!$B$36,0)),"")</f>
        <v/>
      </c>
      <c r="J427" s="47" t="str">
        <f>IFERROR(IF(D427="","",D427*50*('⚙️ Parámetros'!$B$40-1)),"")</f>
        <v/>
      </c>
      <c r="K427" s="48" t="str">
        <f t="shared" si="6"/>
        <v/>
      </c>
      <c r="L427" s="46" t="str">
        <f>IFERROR(IF(D427="","",IF('📋 Registro Paradas'!O427="Sí",F427*'⚙️ Parámetros'!$B$43*IFERROR(INDEX('⚙️ Parámetros'!$E$23:$E$28,MATCH(C427,'⚙️ Parámetros'!$A$23:$A$28,0)),0),0)),"")</f>
        <v/>
      </c>
      <c r="M427" s="46" t="str">
        <f>IFERROR(IF(D427="","",IF(OR('📋 Registro Paradas'!P427="Sí",'📋 Registro Paradas'!P427="Sí — solo reproceso"),1*'⚙️ Parámetros'!$B$32*IFERROR('📋 Registro Paradas'!M427,1),0)),"")</f>
        <v/>
      </c>
      <c r="N427" s="45" t="str">
        <f>IFERROR(IF(D427="","",IF('📋 Registro Paradas'!N427="Sí",I427*('⚙️ Parámetros'!$B$41-1),0)),"")</f>
        <v/>
      </c>
      <c r="O427" s="49" t="str">
        <f>IFERROR(IF(D427="","",SUM(G427:H427,I427,K427,L427:N427)*'⚙️ Parámetros'!$B$44),"")</f>
        <v/>
      </c>
    </row>
    <row r="428" spans="1:15" x14ac:dyDescent="0.25">
      <c r="A428" s="40" t="str">
        <f>IFERROR('📋 Registro Paradas'!A428,"")</f>
        <v/>
      </c>
      <c r="B428" s="41">
        <f>IFERROR('📋 Registro Paradas'!B428,"")</f>
        <v>0</v>
      </c>
      <c r="C428" s="42">
        <f>IFERROR('📋 Registro Paradas'!C428,"")</f>
        <v>0</v>
      </c>
      <c r="D428" s="43" t="str">
        <f>IFERROR('📋 Registro Paradas'!I428,"")</f>
        <v/>
      </c>
      <c r="E428" s="42">
        <f>IFERROR('📋 Registro Paradas'!E428,"")</f>
        <v>0</v>
      </c>
      <c r="F428" s="44" t="str">
        <f>IFERROR(IF(D428="","",D428*IFERROR(INDEX('⚙️ Parámetros'!$B$23:$B$28,MATCH(C428,'⚙️ Parámetros'!$A$23:$A$28,0)),0)),"")</f>
        <v/>
      </c>
      <c r="G428" s="45" t="str">
        <f>IFERROR(IF(F428="","",F428*IFERROR(INDEX('⚙️ Parámetros'!$E$23:$E$28,MATCH(C428,'⚙️ Parámetros'!$A$23:$A$28,0)),0)),"")</f>
        <v/>
      </c>
      <c r="H428" s="46" t="str">
        <f>IFERROR(IF(D428="","",IFERROR('📋 Registro Paradas'!M428,0)*'⚙️ Parámetros'!$B$32*D428),"")</f>
        <v/>
      </c>
      <c r="I428" s="46" t="str">
        <f>IFERROR(IF(D428="","",MIN(D428,4)*'⚙️ Parámetros'!$B$34+IF('📋 Registro Paradas'!N428="Sí",MIN(D428,8)*'⚙️ Parámetros'!$B$36,0)),"")</f>
        <v/>
      </c>
      <c r="J428" s="47" t="str">
        <f>IFERROR(IF(D428="","",D428*50*('⚙️ Parámetros'!$B$40-1)),"")</f>
        <v/>
      </c>
      <c r="K428" s="48" t="str">
        <f t="shared" si="6"/>
        <v/>
      </c>
      <c r="L428" s="46" t="str">
        <f>IFERROR(IF(D428="","",IF('📋 Registro Paradas'!O428="Sí",F428*'⚙️ Parámetros'!$B$43*IFERROR(INDEX('⚙️ Parámetros'!$E$23:$E$28,MATCH(C428,'⚙️ Parámetros'!$A$23:$A$28,0)),0),0)),"")</f>
        <v/>
      </c>
      <c r="M428" s="46" t="str">
        <f>IFERROR(IF(D428="","",IF(OR('📋 Registro Paradas'!P428="Sí",'📋 Registro Paradas'!P428="Sí — solo reproceso"),1*'⚙️ Parámetros'!$B$32*IFERROR('📋 Registro Paradas'!M428,1),0)),"")</f>
        <v/>
      </c>
      <c r="N428" s="45" t="str">
        <f>IFERROR(IF(D428="","",IF('📋 Registro Paradas'!N428="Sí",I428*('⚙️ Parámetros'!$B$41-1),0)),"")</f>
        <v/>
      </c>
      <c r="O428" s="49" t="str">
        <f>IFERROR(IF(D428="","",SUM(G428:H428,I428,K428,L428:N428)*'⚙️ Parámetros'!$B$44),"")</f>
        <v/>
      </c>
    </row>
    <row r="429" spans="1:15" x14ac:dyDescent="0.25">
      <c r="A429" s="40" t="str">
        <f>IFERROR('📋 Registro Paradas'!A429,"")</f>
        <v/>
      </c>
      <c r="B429" s="41">
        <f>IFERROR('📋 Registro Paradas'!B429,"")</f>
        <v>0</v>
      </c>
      <c r="C429" s="42">
        <f>IFERROR('📋 Registro Paradas'!C429,"")</f>
        <v>0</v>
      </c>
      <c r="D429" s="43" t="str">
        <f>IFERROR('📋 Registro Paradas'!I429,"")</f>
        <v/>
      </c>
      <c r="E429" s="42">
        <f>IFERROR('📋 Registro Paradas'!E429,"")</f>
        <v>0</v>
      </c>
      <c r="F429" s="44" t="str">
        <f>IFERROR(IF(D429="","",D429*IFERROR(INDEX('⚙️ Parámetros'!$B$23:$B$28,MATCH(C429,'⚙️ Parámetros'!$A$23:$A$28,0)),0)),"")</f>
        <v/>
      </c>
      <c r="G429" s="45" t="str">
        <f>IFERROR(IF(F429="","",F429*IFERROR(INDEX('⚙️ Parámetros'!$E$23:$E$28,MATCH(C429,'⚙️ Parámetros'!$A$23:$A$28,0)),0)),"")</f>
        <v/>
      </c>
      <c r="H429" s="46" t="str">
        <f>IFERROR(IF(D429="","",IFERROR('📋 Registro Paradas'!M429,0)*'⚙️ Parámetros'!$B$32*D429),"")</f>
        <v/>
      </c>
      <c r="I429" s="46" t="str">
        <f>IFERROR(IF(D429="","",MIN(D429,4)*'⚙️ Parámetros'!$B$34+IF('📋 Registro Paradas'!N429="Sí",MIN(D429,8)*'⚙️ Parámetros'!$B$36,0)),"")</f>
        <v/>
      </c>
      <c r="J429" s="47" t="str">
        <f>IFERROR(IF(D429="","",D429*50*('⚙️ Parámetros'!$B$40-1)),"")</f>
        <v/>
      </c>
      <c r="K429" s="48" t="str">
        <f t="shared" si="6"/>
        <v/>
      </c>
      <c r="L429" s="46" t="str">
        <f>IFERROR(IF(D429="","",IF('📋 Registro Paradas'!O429="Sí",F429*'⚙️ Parámetros'!$B$43*IFERROR(INDEX('⚙️ Parámetros'!$E$23:$E$28,MATCH(C429,'⚙️ Parámetros'!$A$23:$A$28,0)),0),0)),"")</f>
        <v/>
      </c>
      <c r="M429" s="46" t="str">
        <f>IFERROR(IF(D429="","",IF(OR('📋 Registro Paradas'!P429="Sí",'📋 Registro Paradas'!P429="Sí — solo reproceso"),1*'⚙️ Parámetros'!$B$32*IFERROR('📋 Registro Paradas'!M429,1),0)),"")</f>
        <v/>
      </c>
      <c r="N429" s="45" t="str">
        <f>IFERROR(IF(D429="","",IF('📋 Registro Paradas'!N429="Sí",I429*('⚙️ Parámetros'!$B$41-1),0)),"")</f>
        <v/>
      </c>
      <c r="O429" s="49" t="str">
        <f>IFERROR(IF(D429="","",SUM(G429:H429,I429,K429,L429:N429)*'⚙️ Parámetros'!$B$44),"")</f>
        <v/>
      </c>
    </row>
    <row r="430" spans="1:15" x14ac:dyDescent="0.25">
      <c r="A430" s="40" t="str">
        <f>IFERROR('📋 Registro Paradas'!A430,"")</f>
        <v/>
      </c>
      <c r="B430" s="41">
        <f>IFERROR('📋 Registro Paradas'!B430,"")</f>
        <v>0</v>
      </c>
      <c r="C430" s="42">
        <f>IFERROR('📋 Registro Paradas'!C430,"")</f>
        <v>0</v>
      </c>
      <c r="D430" s="43" t="str">
        <f>IFERROR('📋 Registro Paradas'!I430,"")</f>
        <v/>
      </c>
      <c r="E430" s="42">
        <f>IFERROR('📋 Registro Paradas'!E430,"")</f>
        <v>0</v>
      </c>
      <c r="F430" s="44" t="str">
        <f>IFERROR(IF(D430="","",D430*IFERROR(INDEX('⚙️ Parámetros'!$B$23:$B$28,MATCH(C430,'⚙️ Parámetros'!$A$23:$A$28,0)),0)),"")</f>
        <v/>
      </c>
      <c r="G430" s="45" t="str">
        <f>IFERROR(IF(F430="","",F430*IFERROR(INDEX('⚙️ Parámetros'!$E$23:$E$28,MATCH(C430,'⚙️ Parámetros'!$A$23:$A$28,0)),0)),"")</f>
        <v/>
      </c>
      <c r="H430" s="46" t="str">
        <f>IFERROR(IF(D430="","",IFERROR('📋 Registro Paradas'!M430,0)*'⚙️ Parámetros'!$B$32*D430),"")</f>
        <v/>
      </c>
      <c r="I430" s="46" t="str">
        <f>IFERROR(IF(D430="","",MIN(D430,4)*'⚙️ Parámetros'!$B$34+IF('📋 Registro Paradas'!N430="Sí",MIN(D430,8)*'⚙️ Parámetros'!$B$36,0)),"")</f>
        <v/>
      </c>
      <c r="J430" s="47" t="str">
        <f>IFERROR(IF(D430="","",D430*50*('⚙️ Parámetros'!$B$40-1)),"")</f>
        <v/>
      </c>
      <c r="K430" s="48" t="str">
        <f t="shared" si="6"/>
        <v/>
      </c>
      <c r="L430" s="46" t="str">
        <f>IFERROR(IF(D430="","",IF('📋 Registro Paradas'!O430="Sí",F430*'⚙️ Parámetros'!$B$43*IFERROR(INDEX('⚙️ Parámetros'!$E$23:$E$28,MATCH(C430,'⚙️ Parámetros'!$A$23:$A$28,0)),0),0)),"")</f>
        <v/>
      </c>
      <c r="M430" s="46" t="str">
        <f>IFERROR(IF(D430="","",IF(OR('📋 Registro Paradas'!P430="Sí",'📋 Registro Paradas'!P430="Sí — solo reproceso"),1*'⚙️ Parámetros'!$B$32*IFERROR('📋 Registro Paradas'!M430,1),0)),"")</f>
        <v/>
      </c>
      <c r="N430" s="45" t="str">
        <f>IFERROR(IF(D430="","",IF('📋 Registro Paradas'!N430="Sí",I430*('⚙️ Parámetros'!$B$41-1),0)),"")</f>
        <v/>
      </c>
      <c r="O430" s="49" t="str">
        <f>IFERROR(IF(D430="","",SUM(G430:H430,I430,K430,L430:N430)*'⚙️ Parámetros'!$B$44),"")</f>
        <v/>
      </c>
    </row>
    <row r="431" spans="1:15" x14ac:dyDescent="0.25">
      <c r="A431" s="40" t="str">
        <f>IFERROR('📋 Registro Paradas'!A431,"")</f>
        <v/>
      </c>
      <c r="B431" s="41">
        <f>IFERROR('📋 Registro Paradas'!B431,"")</f>
        <v>0</v>
      </c>
      <c r="C431" s="42">
        <f>IFERROR('📋 Registro Paradas'!C431,"")</f>
        <v>0</v>
      </c>
      <c r="D431" s="43" t="str">
        <f>IFERROR('📋 Registro Paradas'!I431,"")</f>
        <v/>
      </c>
      <c r="E431" s="42">
        <f>IFERROR('📋 Registro Paradas'!E431,"")</f>
        <v>0</v>
      </c>
      <c r="F431" s="44" t="str">
        <f>IFERROR(IF(D431="","",D431*IFERROR(INDEX('⚙️ Parámetros'!$B$23:$B$28,MATCH(C431,'⚙️ Parámetros'!$A$23:$A$28,0)),0)),"")</f>
        <v/>
      </c>
      <c r="G431" s="45" t="str">
        <f>IFERROR(IF(F431="","",F431*IFERROR(INDEX('⚙️ Parámetros'!$E$23:$E$28,MATCH(C431,'⚙️ Parámetros'!$A$23:$A$28,0)),0)),"")</f>
        <v/>
      </c>
      <c r="H431" s="46" t="str">
        <f>IFERROR(IF(D431="","",IFERROR('📋 Registro Paradas'!M431,0)*'⚙️ Parámetros'!$B$32*D431),"")</f>
        <v/>
      </c>
      <c r="I431" s="46" t="str">
        <f>IFERROR(IF(D431="","",MIN(D431,4)*'⚙️ Parámetros'!$B$34+IF('📋 Registro Paradas'!N431="Sí",MIN(D431,8)*'⚙️ Parámetros'!$B$36,0)),"")</f>
        <v/>
      </c>
      <c r="J431" s="47" t="str">
        <f>IFERROR(IF(D431="","",D431*50*('⚙️ Parámetros'!$B$40-1)),"")</f>
        <v/>
      </c>
      <c r="K431" s="48" t="str">
        <f t="shared" si="6"/>
        <v/>
      </c>
      <c r="L431" s="46" t="str">
        <f>IFERROR(IF(D431="","",IF('📋 Registro Paradas'!O431="Sí",F431*'⚙️ Parámetros'!$B$43*IFERROR(INDEX('⚙️ Parámetros'!$E$23:$E$28,MATCH(C431,'⚙️ Parámetros'!$A$23:$A$28,0)),0),0)),"")</f>
        <v/>
      </c>
      <c r="M431" s="46" t="str">
        <f>IFERROR(IF(D431="","",IF(OR('📋 Registro Paradas'!P431="Sí",'📋 Registro Paradas'!P431="Sí — solo reproceso"),1*'⚙️ Parámetros'!$B$32*IFERROR('📋 Registro Paradas'!M431,1),0)),"")</f>
        <v/>
      </c>
      <c r="N431" s="45" t="str">
        <f>IFERROR(IF(D431="","",IF('📋 Registro Paradas'!N431="Sí",I431*('⚙️ Parámetros'!$B$41-1),0)),"")</f>
        <v/>
      </c>
      <c r="O431" s="49" t="str">
        <f>IFERROR(IF(D431="","",SUM(G431:H431,I431,K431,L431:N431)*'⚙️ Parámetros'!$B$44),"")</f>
        <v/>
      </c>
    </row>
    <row r="432" spans="1:15" x14ac:dyDescent="0.25">
      <c r="A432" s="40" t="str">
        <f>IFERROR('📋 Registro Paradas'!A432,"")</f>
        <v/>
      </c>
      <c r="B432" s="41">
        <f>IFERROR('📋 Registro Paradas'!B432,"")</f>
        <v>0</v>
      </c>
      <c r="C432" s="42">
        <f>IFERROR('📋 Registro Paradas'!C432,"")</f>
        <v>0</v>
      </c>
      <c r="D432" s="43" t="str">
        <f>IFERROR('📋 Registro Paradas'!I432,"")</f>
        <v/>
      </c>
      <c r="E432" s="42">
        <f>IFERROR('📋 Registro Paradas'!E432,"")</f>
        <v>0</v>
      </c>
      <c r="F432" s="44" t="str">
        <f>IFERROR(IF(D432="","",D432*IFERROR(INDEX('⚙️ Parámetros'!$B$23:$B$28,MATCH(C432,'⚙️ Parámetros'!$A$23:$A$28,0)),0)),"")</f>
        <v/>
      </c>
      <c r="G432" s="45" t="str">
        <f>IFERROR(IF(F432="","",F432*IFERROR(INDEX('⚙️ Parámetros'!$E$23:$E$28,MATCH(C432,'⚙️ Parámetros'!$A$23:$A$28,0)),0)),"")</f>
        <v/>
      </c>
      <c r="H432" s="46" t="str">
        <f>IFERROR(IF(D432="","",IFERROR('📋 Registro Paradas'!M432,0)*'⚙️ Parámetros'!$B$32*D432),"")</f>
        <v/>
      </c>
      <c r="I432" s="46" t="str">
        <f>IFERROR(IF(D432="","",MIN(D432,4)*'⚙️ Parámetros'!$B$34+IF('📋 Registro Paradas'!N432="Sí",MIN(D432,8)*'⚙️ Parámetros'!$B$36,0)),"")</f>
        <v/>
      </c>
      <c r="J432" s="47" t="str">
        <f>IFERROR(IF(D432="","",D432*50*('⚙️ Parámetros'!$B$40-1)),"")</f>
        <v/>
      </c>
      <c r="K432" s="48" t="str">
        <f t="shared" si="6"/>
        <v/>
      </c>
      <c r="L432" s="46" t="str">
        <f>IFERROR(IF(D432="","",IF('📋 Registro Paradas'!O432="Sí",F432*'⚙️ Parámetros'!$B$43*IFERROR(INDEX('⚙️ Parámetros'!$E$23:$E$28,MATCH(C432,'⚙️ Parámetros'!$A$23:$A$28,0)),0),0)),"")</f>
        <v/>
      </c>
      <c r="M432" s="46" t="str">
        <f>IFERROR(IF(D432="","",IF(OR('📋 Registro Paradas'!P432="Sí",'📋 Registro Paradas'!P432="Sí — solo reproceso"),1*'⚙️ Parámetros'!$B$32*IFERROR('📋 Registro Paradas'!M432,1),0)),"")</f>
        <v/>
      </c>
      <c r="N432" s="45" t="str">
        <f>IFERROR(IF(D432="","",IF('📋 Registro Paradas'!N432="Sí",I432*('⚙️ Parámetros'!$B$41-1),0)),"")</f>
        <v/>
      </c>
      <c r="O432" s="49" t="str">
        <f>IFERROR(IF(D432="","",SUM(G432:H432,I432,K432,L432:N432)*'⚙️ Parámetros'!$B$44),"")</f>
        <v/>
      </c>
    </row>
    <row r="433" spans="1:15" x14ac:dyDescent="0.25">
      <c r="A433" s="40" t="str">
        <f>IFERROR('📋 Registro Paradas'!A433,"")</f>
        <v/>
      </c>
      <c r="B433" s="41">
        <f>IFERROR('📋 Registro Paradas'!B433,"")</f>
        <v>0</v>
      </c>
      <c r="C433" s="42">
        <f>IFERROR('📋 Registro Paradas'!C433,"")</f>
        <v>0</v>
      </c>
      <c r="D433" s="43" t="str">
        <f>IFERROR('📋 Registro Paradas'!I433,"")</f>
        <v/>
      </c>
      <c r="E433" s="42">
        <f>IFERROR('📋 Registro Paradas'!E433,"")</f>
        <v>0</v>
      </c>
      <c r="F433" s="44" t="str">
        <f>IFERROR(IF(D433="","",D433*IFERROR(INDEX('⚙️ Parámetros'!$B$23:$B$28,MATCH(C433,'⚙️ Parámetros'!$A$23:$A$28,0)),0)),"")</f>
        <v/>
      </c>
      <c r="G433" s="45" t="str">
        <f>IFERROR(IF(F433="","",F433*IFERROR(INDEX('⚙️ Parámetros'!$E$23:$E$28,MATCH(C433,'⚙️ Parámetros'!$A$23:$A$28,0)),0)),"")</f>
        <v/>
      </c>
      <c r="H433" s="46" t="str">
        <f>IFERROR(IF(D433="","",IFERROR('📋 Registro Paradas'!M433,0)*'⚙️ Parámetros'!$B$32*D433),"")</f>
        <v/>
      </c>
      <c r="I433" s="46" t="str">
        <f>IFERROR(IF(D433="","",MIN(D433,4)*'⚙️ Parámetros'!$B$34+IF('📋 Registro Paradas'!N433="Sí",MIN(D433,8)*'⚙️ Parámetros'!$B$36,0)),"")</f>
        <v/>
      </c>
      <c r="J433" s="47" t="str">
        <f>IFERROR(IF(D433="","",D433*50*('⚙️ Parámetros'!$B$40-1)),"")</f>
        <v/>
      </c>
      <c r="K433" s="48" t="str">
        <f t="shared" si="6"/>
        <v/>
      </c>
      <c r="L433" s="46" t="str">
        <f>IFERROR(IF(D433="","",IF('📋 Registro Paradas'!O433="Sí",F433*'⚙️ Parámetros'!$B$43*IFERROR(INDEX('⚙️ Parámetros'!$E$23:$E$28,MATCH(C433,'⚙️ Parámetros'!$A$23:$A$28,0)),0),0)),"")</f>
        <v/>
      </c>
      <c r="M433" s="46" t="str">
        <f>IFERROR(IF(D433="","",IF(OR('📋 Registro Paradas'!P433="Sí",'📋 Registro Paradas'!P433="Sí — solo reproceso"),1*'⚙️ Parámetros'!$B$32*IFERROR('📋 Registro Paradas'!M433,1),0)),"")</f>
        <v/>
      </c>
      <c r="N433" s="45" t="str">
        <f>IFERROR(IF(D433="","",IF('📋 Registro Paradas'!N433="Sí",I433*('⚙️ Parámetros'!$B$41-1),0)),"")</f>
        <v/>
      </c>
      <c r="O433" s="49" t="str">
        <f>IFERROR(IF(D433="","",SUM(G433:H433,I433,K433,L433:N433)*'⚙️ Parámetros'!$B$44),"")</f>
        <v/>
      </c>
    </row>
    <row r="434" spans="1:15" x14ac:dyDescent="0.25">
      <c r="A434" s="40" t="str">
        <f>IFERROR('📋 Registro Paradas'!A434,"")</f>
        <v/>
      </c>
      <c r="B434" s="41">
        <f>IFERROR('📋 Registro Paradas'!B434,"")</f>
        <v>0</v>
      </c>
      <c r="C434" s="42">
        <f>IFERROR('📋 Registro Paradas'!C434,"")</f>
        <v>0</v>
      </c>
      <c r="D434" s="43" t="str">
        <f>IFERROR('📋 Registro Paradas'!I434,"")</f>
        <v/>
      </c>
      <c r="E434" s="42">
        <f>IFERROR('📋 Registro Paradas'!E434,"")</f>
        <v>0</v>
      </c>
      <c r="F434" s="44" t="str">
        <f>IFERROR(IF(D434="","",D434*IFERROR(INDEX('⚙️ Parámetros'!$B$23:$B$28,MATCH(C434,'⚙️ Parámetros'!$A$23:$A$28,0)),0)),"")</f>
        <v/>
      </c>
      <c r="G434" s="45" t="str">
        <f>IFERROR(IF(F434="","",F434*IFERROR(INDEX('⚙️ Parámetros'!$E$23:$E$28,MATCH(C434,'⚙️ Parámetros'!$A$23:$A$28,0)),0)),"")</f>
        <v/>
      </c>
      <c r="H434" s="46" t="str">
        <f>IFERROR(IF(D434="","",IFERROR('📋 Registro Paradas'!M434,0)*'⚙️ Parámetros'!$B$32*D434),"")</f>
        <v/>
      </c>
      <c r="I434" s="46" t="str">
        <f>IFERROR(IF(D434="","",MIN(D434,4)*'⚙️ Parámetros'!$B$34+IF('📋 Registro Paradas'!N434="Sí",MIN(D434,8)*'⚙️ Parámetros'!$B$36,0)),"")</f>
        <v/>
      </c>
      <c r="J434" s="47" t="str">
        <f>IFERROR(IF(D434="","",D434*50*('⚙️ Parámetros'!$B$40-1)),"")</f>
        <v/>
      </c>
      <c r="K434" s="48" t="str">
        <f t="shared" si="6"/>
        <v/>
      </c>
      <c r="L434" s="46" t="str">
        <f>IFERROR(IF(D434="","",IF('📋 Registro Paradas'!O434="Sí",F434*'⚙️ Parámetros'!$B$43*IFERROR(INDEX('⚙️ Parámetros'!$E$23:$E$28,MATCH(C434,'⚙️ Parámetros'!$A$23:$A$28,0)),0),0)),"")</f>
        <v/>
      </c>
      <c r="M434" s="46" t="str">
        <f>IFERROR(IF(D434="","",IF(OR('📋 Registro Paradas'!P434="Sí",'📋 Registro Paradas'!P434="Sí — solo reproceso"),1*'⚙️ Parámetros'!$B$32*IFERROR('📋 Registro Paradas'!M434,1),0)),"")</f>
        <v/>
      </c>
      <c r="N434" s="45" t="str">
        <f>IFERROR(IF(D434="","",IF('📋 Registro Paradas'!N434="Sí",I434*('⚙️ Parámetros'!$B$41-1),0)),"")</f>
        <v/>
      </c>
      <c r="O434" s="49" t="str">
        <f>IFERROR(IF(D434="","",SUM(G434:H434,I434,K434,L434:N434)*'⚙️ Parámetros'!$B$44),"")</f>
        <v/>
      </c>
    </row>
    <row r="435" spans="1:15" x14ac:dyDescent="0.25">
      <c r="A435" s="40" t="str">
        <f>IFERROR('📋 Registro Paradas'!A435,"")</f>
        <v/>
      </c>
      <c r="B435" s="41">
        <f>IFERROR('📋 Registro Paradas'!B435,"")</f>
        <v>0</v>
      </c>
      <c r="C435" s="42">
        <f>IFERROR('📋 Registro Paradas'!C435,"")</f>
        <v>0</v>
      </c>
      <c r="D435" s="43" t="str">
        <f>IFERROR('📋 Registro Paradas'!I435,"")</f>
        <v/>
      </c>
      <c r="E435" s="42">
        <f>IFERROR('📋 Registro Paradas'!E435,"")</f>
        <v>0</v>
      </c>
      <c r="F435" s="44" t="str">
        <f>IFERROR(IF(D435="","",D435*IFERROR(INDEX('⚙️ Parámetros'!$B$23:$B$28,MATCH(C435,'⚙️ Parámetros'!$A$23:$A$28,0)),0)),"")</f>
        <v/>
      </c>
      <c r="G435" s="45" t="str">
        <f>IFERROR(IF(F435="","",F435*IFERROR(INDEX('⚙️ Parámetros'!$E$23:$E$28,MATCH(C435,'⚙️ Parámetros'!$A$23:$A$28,0)),0)),"")</f>
        <v/>
      </c>
      <c r="H435" s="46" t="str">
        <f>IFERROR(IF(D435="","",IFERROR('📋 Registro Paradas'!M435,0)*'⚙️ Parámetros'!$B$32*D435),"")</f>
        <v/>
      </c>
      <c r="I435" s="46" t="str">
        <f>IFERROR(IF(D435="","",MIN(D435,4)*'⚙️ Parámetros'!$B$34+IF('📋 Registro Paradas'!N435="Sí",MIN(D435,8)*'⚙️ Parámetros'!$B$36,0)),"")</f>
        <v/>
      </c>
      <c r="J435" s="47" t="str">
        <f>IFERROR(IF(D435="","",D435*50*('⚙️ Parámetros'!$B$40-1)),"")</f>
        <v/>
      </c>
      <c r="K435" s="48" t="str">
        <f t="shared" si="6"/>
        <v/>
      </c>
      <c r="L435" s="46" t="str">
        <f>IFERROR(IF(D435="","",IF('📋 Registro Paradas'!O435="Sí",F435*'⚙️ Parámetros'!$B$43*IFERROR(INDEX('⚙️ Parámetros'!$E$23:$E$28,MATCH(C435,'⚙️ Parámetros'!$A$23:$A$28,0)),0),0)),"")</f>
        <v/>
      </c>
      <c r="M435" s="46" t="str">
        <f>IFERROR(IF(D435="","",IF(OR('📋 Registro Paradas'!P435="Sí",'📋 Registro Paradas'!P435="Sí — solo reproceso"),1*'⚙️ Parámetros'!$B$32*IFERROR('📋 Registro Paradas'!M435,1),0)),"")</f>
        <v/>
      </c>
      <c r="N435" s="45" t="str">
        <f>IFERROR(IF(D435="","",IF('📋 Registro Paradas'!N435="Sí",I435*('⚙️ Parámetros'!$B$41-1),0)),"")</f>
        <v/>
      </c>
      <c r="O435" s="49" t="str">
        <f>IFERROR(IF(D435="","",SUM(G435:H435,I435,K435,L435:N435)*'⚙️ Parámetros'!$B$44),"")</f>
        <v/>
      </c>
    </row>
    <row r="436" spans="1:15" x14ac:dyDescent="0.25">
      <c r="A436" s="40" t="str">
        <f>IFERROR('📋 Registro Paradas'!A436,"")</f>
        <v/>
      </c>
      <c r="B436" s="41">
        <f>IFERROR('📋 Registro Paradas'!B436,"")</f>
        <v>0</v>
      </c>
      <c r="C436" s="42">
        <f>IFERROR('📋 Registro Paradas'!C436,"")</f>
        <v>0</v>
      </c>
      <c r="D436" s="43" t="str">
        <f>IFERROR('📋 Registro Paradas'!I436,"")</f>
        <v/>
      </c>
      <c r="E436" s="42">
        <f>IFERROR('📋 Registro Paradas'!E436,"")</f>
        <v>0</v>
      </c>
      <c r="F436" s="44" t="str">
        <f>IFERROR(IF(D436="","",D436*IFERROR(INDEX('⚙️ Parámetros'!$B$23:$B$28,MATCH(C436,'⚙️ Parámetros'!$A$23:$A$28,0)),0)),"")</f>
        <v/>
      </c>
      <c r="G436" s="45" t="str">
        <f>IFERROR(IF(F436="","",F436*IFERROR(INDEX('⚙️ Parámetros'!$E$23:$E$28,MATCH(C436,'⚙️ Parámetros'!$A$23:$A$28,0)),0)),"")</f>
        <v/>
      </c>
      <c r="H436" s="46" t="str">
        <f>IFERROR(IF(D436="","",IFERROR('📋 Registro Paradas'!M436,0)*'⚙️ Parámetros'!$B$32*D436),"")</f>
        <v/>
      </c>
      <c r="I436" s="46" t="str">
        <f>IFERROR(IF(D436="","",MIN(D436,4)*'⚙️ Parámetros'!$B$34+IF('📋 Registro Paradas'!N436="Sí",MIN(D436,8)*'⚙️ Parámetros'!$B$36,0)),"")</f>
        <v/>
      </c>
      <c r="J436" s="47" t="str">
        <f>IFERROR(IF(D436="","",D436*50*('⚙️ Parámetros'!$B$40-1)),"")</f>
        <v/>
      </c>
      <c r="K436" s="48" t="str">
        <f t="shared" si="6"/>
        <v/>
      </c>
      <c r="L436" s="46" t="str">
        <f>IFERROR(IF(D436="","",IF('📋 Registro Paradas'!O436="Sí",F436*'⚙️ Parámetros'!$B$43*IFERROR(INDEX('⚙️ Parámetros'!$E$23:$E$28,MATCH(C436,'⚙️ Parámetros'!$A$23:$A$28,0)),0),0)),"")</f>
        <v/>
      </c>
      <c r="M436" s="46" t="str">
        <f>IFERROR(IF(D436="","",IF(OR('📋 Registro Paradas'!P436="Sí",'📋 Registro Paradas'!P436="Sí — solo reproceso"),1*'⚙️ Parámetros'!$B$32*IFERROR('📋 Registro Paradas'!M436,1),0)),"")</f>
        <v/>
      </c>
      <c r="N436" s="45" t="str">
        <f>IFERROR(IF(D436="","",IF('📋 Registro Paradas'!N436="Sí",I436*('⚙️ Parámetros'!$B$41-1),0)),"")</f>
        <v/>
      </c>
      <c r="O436" s="49" t="str">
        <f>IFERROR(IF(D436="","",SUM(G436:H436,I436,K436,L436:N436)*'⚙️ Parámetros'!$B$44),"")</f>
        <v/>
      </c>
    </row>
    <row r="437" spans="1:15" x14ac:dyDescent="0.25">
      <c r="A437" s="40" t="str">
        <f>IFERROR('📋 Registro Paradas'!A437,"")</f>
        <v/>
      </c>
      <c r="B437" s="41">
        <f>IFERROR('📋 Registro Paradas'!B437,"")</f>
        <v>0</v>
      </c>
      <c r="C437" s="42">
        <f>IFERROR('📋 Registro Paradas'!C437,"")</f>
        <v>0</v>
      </c>
      <c r="D437" s="43" t="str">
        <f>IFERROR('📋 Registro Paradas'!I437,"")</f>
        <v/>
      </c>
      <c r="E437" s="42">
        <f>IFERROR('📋 Registro Paradas'!E437,"")</f>
        <v>0</v>
      </c>
      <c r="F437" s="44" t="str">
        <f>IFERROR(IF(D437="","",D437*IFERROR(INDEX('⚙️ Parámetros'!$B$23:$B$28,MATCH(C437,'⚙️ Parámetros'!$A$23:$A$28,0)),0)),"")</f>
        <v/>
      </c>
      <c r="G437" s="45" t="str">
        <f>IFERROR(IF(F437="","",F437*IFERROR(INDEX('⚙️ Parámetros'!$E$23:$E$28,MATCH(C437,'⚙️ Parámetros'!$A$23:$A$28,0)),0)),"")</f>
        <v/>
      </c>
      <c r="H437" s="46" t="str">
        <f>IFERROR(IF(D437="","",IFERROR('📋 Registro Paradas'!M437,0)*'⚙️ Parámetros'!$B$32*D437),"")</f>
        <v/>
      </c>
      <c r="I437" s="46" t="str">
        <f>IFERROR(IF(D437="","",MIN(D437,4)*'⚙️ Parámetros'!$B$34+IF('📋 Registro Paradas'!N437="Sí",MIN(D437,8)*'⚙️ Parámetros'!$B$36,0)),"")</f>
        <v/>
      </c>
      <c r="J437" s="47" t="str">
        <f>IFERROR(IF(D437="","",D437*50*('⚙️ Parámetros'!$B$40-1)),"")</f>
        <v/>
      </c>
      <c r="K437" s="48" t="str">
        <f t="shared" si="6"/>
        <v/>
      </c>
      <c r="L437" s="46" t="str">
        <f>IFERROR(IF(D437="","",IF('📋 Registro Paradas'!O437="Sí",F437*'⚙️ Parámetros'!$B$43*IFERROR(INDEX('⚙️ Parámetros'!$E$23:$E$28,MATCH(C437,'⚙️ Parámetros'!$A$23:$A$28,0)),0),0)),"")</f>
        <v/>
      </c>
      <c r="M437" s="46" t="str">
        <f>IFERROR(IF(D437="","",IF(OR('📋 Registro Paradas'!P437="Sí",'📋 Registro Paradas'!P437="Sí — solo reproceso"),1*'⚙️ Parámetros'!$B$32*IFERROR('📋 Registro Paradas'!M437,1),0)),"")</f>
        <v/>
      </c>
      <c r="N437" s="45" t="str">
        <f>IFERROR(IF(D437="","",IF('📋 Registro Paradas'!N437="Sí",I437*('⚙️ Parámetros'!$B$41-1),0)),"")</f>
        <v/>
      </c>
      <c r="O437" s="49" t="str">
        <f>IFERROR(IF(D437="","",SUM(G437:H437,I437,K437,L437:N437)*'⚙️ Parámetros'!$B$44),"")</f>
        <v/>
      </c>
    </row>
    <row r="438" spans="1:15" x14ac:dyDescent="0.25">
      <c r="A438" s="40" t="str">
        <f>IFERROR('📋 Registro Paradas'!A438,"")</f>
        <v/>
      </c>
      <c r="B438" s="41">
        <f>IFERROR('📋 Registro Paradas'!B438,"")</f>
        <v>0</v>
      </c>
      <c r="C438" s="42">
        <f>IFERROR('📋 Registro Paradas'!C438,"")</f>
        <v>0</v>
      </c>
      <c r="D438" s="43" t="str">
        <f>IFERROR('📋 Registro Paradas'!I438,"")</f>
        <v/>
      </c>
      <c r="E438" s="42">
        <f>IFERROR('📋 Registro Paradas'!E438,"")</f>
        <v>0</v>
      </c>
      <c r="F438" s="44" t="str">
        <f>IFERROR(IF(D438="","",D438*IFERROR(INDEX('⚙️ Parámetros'!$B$23:$B$28,MATCH(C438,'⚙️ Parámetros'!$A$23:$A$28,0)),0)),"")</f>
        <v/>
      </c>
      <c r="G438" s="45" t="str">
        <f>IFERROR(IF(F438="","",F438*IFERROR(INDEX('⚙️ Parámetros'!$E$23:$E$28,MATCH(C438,'⚙️ Parámetros'!$A$23:$A$28,0)),0)),"")</f>
        <v/>
      </c>
      <c r="H438" s="46" t="str">
        <f>IFERROR(IF(D438="","",IFERROR('📋 Registro Paradas'!M438,0)*'⚙️ Parámetros'!$B$32*D438),"")</f>
        <v/>
      </c>
      <c r="I438" s="46" t="str">
        <f>IFERROR(IF(D438="","",MIN(D438,4)*'⚙️ Parámetros'!$B$34+IF('📋 Registro Paradas'!N438="Sí",MIN(D438,8)*'⚙️ Parámetros'!$B$36,0)),"")</f>
        <v/>
      </c>
      <c r="J438" s="47" t="str">
        <f>IFERROR(IF(D438="","",D438*50*('⚙️ Parámetros'!$B$40-1)),"")</f>
        <v/>
      </c>
      <c r="K438" s="48" t="str">
        <f t="shared" si="6"/>
        <v/>
      </c>
      <c r="L438" s="46" t="str">
        <f>IFERROR(IF(D438="","",IF('📋 Registro Paradas'!O438="Sí",F438*'⚙️ Parámetros'!$B$43*IFERROR(INDEX('⚙️ Parámetros'!$E$23:$E$28,MATCH(C438,'⚙️ Parámetros'!$A$23:$A$28,0)),0),0)),"")</f>
        <v/>
      </c>
      <c r="M438" s="46" t="str">
        <f>IFERROR(IF(D438="","",IF(OR('📋 Registro Paradas'!P438="Sí",'📋 Registro Paradas'!P438="Sí — solo reproceso"),1*'⚙️ Parámetros'!$B$32*IFERROR('📋 Registro Paradas'!M438,1),0)),"")</f>
        <v/>
      </c>
      <c r="N438" s="45" t="str">
        <f>IFERROR(IF(D438="","",IF('📋 Registro Paradas'!N438="Sí",I438*('⚙️ Parámetros'!$B$41-1),0)),"")</f>
        <v/>
      </c>
      <c r="O438" s="49" t="str">
        <f>IFERROR(IF(D438="","",SUM(G438:H438,I438,K438,L438:N438)*'⚙️ Parámetros'!$B$44),"")</f>
        <v/>
      </c>
    </row>
    <row r="439" spans="1:15" x14ac:dyDescent="0.25">
      <c r="A439" s="40" t="str">
        <f>IFERROR('📋 Registro Paradas'!A439,"")</f>
        <v/>
      </c>
      <c r="B439" s="41">
        <f>IFERROR('📋 Registro Paradas'!B439,"")</f>
        <v>0</v>
      </c>
      <c r="C439" s="42">
        <f>IFERROR('📋 Registro Paradas'!C439,"")</f>
        <v>0</v>
      </c>
      <c r="D439" s="43" t="str">
        <f>IFERROR('📋 Registro Paradas'!I439,"")</f>
        <v/>
      </c>
      <c r="E439" s="42">
        <f>IFERROR('📋 Registro Paradas'!E439,"")</f>
        <v>0</v>
      </c>
      <c r="F439" s="44" t="str">
        <f>IFERROR(IF(D439="","",D439*IFERROR(INDEX('⚙️ Parámetros'!$B$23:$B$28,MATCH(C439,'⚙️ Parámetros'!$A$23:$A$28,0)),0)),"")</f>
        <v/>
      </c>
      <c r="G439" s="45" t="str">
        <f>IFERROR(IF(F439="","",F439*IFERROR(INDEX('⚙️ Parámetros'!$E$23:$E$28,MATCH(C439,'⚙️ Parámetros'!$A$23:$A$28,0)),0)),"")</f>
        <v/>
      </c>
      <c r="H439" s="46" t="str">
        <f>IFERROR(IF(D439="","",IFERROR('📋 Registro Paradas'!M439,0)*'⚙️ Parámetros'!$B$32*D439),"")</f>
        <v/>
      </c>
      <c r="I439" s="46" t="str">
        <f>IFERROR(IF(D439="","",MIN(D439,4)*'⚙️ Parámetros'!$B$34+IF('📋 Registro Paradas'!N439="Sí",MIN(D439,8)*'⚙️ Parámetros'!$B$36,0)),"")</f>
        <v/>
      </c>
      <c r="J439" s="47" t="str">
        <f>IFERROR(IF(D439="","",D439*50*('⚙️ Parámetros'!$B$40-1)),"")</f>
        <v/>
      </c>
      <c r="K439" s="48" t="str">
        <f t="shared" si="6"/>
        <v/>
      </c>
      <c r="L439" s="46" t="str">
        <f>IFERROR(IF(D439="","",IF('📋 Registro Paradas'!O439="Sí",F439*'⚙️ Parámetros'!$B$43*IFERROR(INDEX('⚙️ Parámetros'!$E$23:$E$28,MATCH(C439,'⚙️ Parámetros'!$A$23:$A$28,0)),0),0)),"")</f>
        <v/>
      </c>
      <c r="M439" s="46" t="str">
        <f>IFERROR(IF(D439="","",IF(OR('📋 Registro Paradas'!P439="Sí",'📋 Registro Paradas'!P439="Sí — solo reproceso"),1*'⚙️ Parámetros'!$B$32*IFERROR('📋 Registro Paradas'!M439,1),0)),"")</f>
        <v/>
      </c>
      <c r="N439" s="45" t="str">
        <f>IFERROR(IF(D439="","",IF('📋 Registro Paradas'!N439="Sí",I439*('⚙️ Parámetros'!$B$41-1),0)),"")</f>
        <v/>
      </c>
      <c r="O439" s="49" t="str">
        <f>IFERROR(IF(D439="","",SUM(G439:H439,I439,K439,L439:N439)*'⚙️ Parámetros'!$B$44),"")</f>
        <v/>
      </c>
    </row>
    <row r="440" spans="1:15" x14ac:dyDescent="0.25">
      <c r="A440" s="40" t="str">
        <f>IFERROR('📋 Registro Paradas'!A440,"")</f>
        <v/>
      </c>
      <c r="B440" s="41">
        <f>IFERROR('📋 Registro Paradas'!B440,"")</f>
        <v>0</v>
      </c>
      <c r="C440" s="42">
        <f>IFERROR('📋 Registro Paradas'!C440,"")</f>
        <v>0</v>
      </c>
      <c r="D440" s="43" t="str">
        <f>IFERROR('📋 Registro Paradas'!I440,"")</f>
        <v/>
      </c>
      <c r="E440" s="42">
        <f>IFERROR('📋 Registro Paradas'!E440,"")</f>
        <v>0</v>
      </c>
      <c r="F440" s="44" t="str">
        <f>IFERROR(IF(D440="","",D440*IFERROR(INDEX('⚙️ Parámetros'!$B$23:$B$28,MATCH(C440,'⚙️ Parámetros'!$A$23:$A$28,0)),0)),"")</f>
        <v/>
      </c>
      <c r="G440" s="45" t="str">
        <f>IFERROR(IF(F440="","",F440*IFERROR(INDEX('⚙️ Parámetros'!$E$23:$E$28,MATCH(C440,'⚙️ Parámetros'!$A$23:$A$28,0)),0)),"")</f>
        <v/>
      </c>
      <c r="H440" s="46" t="str">
        <f>IFERROR(IF(D440="","",IFERROR('📋 Registro Paradas'!M440,0)*'⚙️ Parámetros'!$B$32*D440),"")</f>
        <v/>
      </c>
      <c r="I440" s="46" t="str">
        <f>IFERROR(IF(D440="","",MIN(D440,4)*'⚙️ Parámetros'!$B$34+IF('📋 Registro Paradas'!N440="Sí",MIN(D440,8)*'⚙️ Parámetros'!$B$36,0)),"")</f>
        <v/>
      </c>
      <c r="J440" s="47" t="str">
        <f>IFERROR(IF(D440="","",D440*50*('⚙️ Parámetros'!$B$40-1)),"")</f>
        <v/>
      </c>
      <c r="K440" s="48" t="str">
        <f t="shared" si="6"/>
        <v/>
      </c>
      <c r="L440" s="46" t="str">
        <f>IFERROR(IF(D440="","",IF('📋 Registro Paradas'!O440="Sí",F440*'⚙️ Parámetros'!$B$43*IFERROR(INDEX('⚙️ Parámetros'!$E$23:$E$28,MATCH(C440,'⚙️ Parámetros'!$A$23:$A$28,0)),0),0)),"")</f>
        <v/>
      </c>
      <c r="M440" s="46" t="str">
        <f>IFERROR(IF(D440="","",IF(OR('📋 Registro Paradas'!P440="Sí",'📋 Registro Paradas'!P440="Sí — solo reproceso"),1*'⚙️ Parámetros'!$B$32*IFERROR('📋 Registro Paradas'!M440,1),0)),"")</f>
        <v/>
      </c>
      <c r="N440" s="45" t="str">
        <f>IFERROR(IF(D440="","",IF('📋 Registro Paradas'!N440="Sí",I440*('⚙️ Parámetros'!$B$41-1),0)),"")</f>
        <v/>
      </c>
      <c r="O440" s="49" t="str">
        <f>IFERROR(IF(D440="","",SUM(G440:H440,I440,K440,L440:N440)*'⚙️ Parámetros'!$B$44),"")</f>
        <v/>
      </c>
    </row>
    <row r="441" spans="1:15" x14ac:dyDescent="0.25">
      <c r="A441" s="40" t="str">
        <f>IFERROR('📋 Registro Paradas'!A441,"")</f>
        <v/>
      </c>
      <c r="B441" s="41">
        <f>IFERROR('📋 Registro Paradas'!B441,"")</f>
        <v>0</v>
      </c>
      <c r="C441" s="42">
        <f>IFERROR('📋 Registro Paradas'!C441,"")</f>
        <v>0</v>
      </c>
      <c r="D441" s="43" t="str">
        <f>IFERROR('📋 Registro Paradas'!I441,"")</f>
        <v/>
      </c>
      <c r="E441" s="42">
        <f>IFERROR('📋 Registro Paradas'!E441,"")</f>
        <v>0</v>
      </c>
      <c r="F441" s="44" t="str">
        <f>IFERROR(IF(D441="","",D441*IFERROR(INDEX('⚙️ Parámetros'!$B$23:$B$28,MATCH(C441,'⚙️ Parámetros'!$A$23:$A$28,0)),0)),"")</f>
        <v/>
      </c>
      <c r="G441" s="45" t="str">
        <f>IFERROR(IF(F441="","",F441*IFERROR(INDEX('⚙️ Parámetros'!$E$23:$E$28,MATCH(C441,'⚙️ Parámetros'!$A$23:$A$28,0)),0)),"")</f>
        <v/>
      </c>
      <c r="H441" s="46" t="str">
        <f>IFERROR(IF(D441="","",IFERROR('📋 Registro Paradas'!M441,0)*'⚙️ Parámetros'!$B$32*D441),"")</f>
        <v/>
      </c>
      <c r="I441" s="46" t="str">
        <f>IFERROR(IF(D441="","",MIN(D441,4)*'⚙️ Parámetros'!$B$34+IF('📋 Registro Paradas'!N441="Sí",MIN(D441,8)*'⚙️ Parámetros'!$B$36,0)),"")</f>
        <v/>
      </c>
      <c r="J441" s="47" t="str">
        <f>IFERROR(IF(D441="","",D441*50*('⚙️ Parámetros'!$B$40-1)),"")</f>
        <v/>
      </c>
      <c r="K441" s="48" t="str">
        <f t="shared" si="6"/>
        <v/>
      </c>
      <c r="L441" s="46" t="str">
        <f>IFERROR(IF(D441="","",IF('📋 Registro Paradas'!O441="Sí",F441*'⚙️ Parámetros'!$B$43*IFERROR(INDEX('⚙️ Parámetros'!$E$23:$E$28,MATCH(C441,'⚙️ Parámetros'!$A$23:$A$28,0)),0),0)),"")</f>
        <v/>
      </c>
      <c r="M441" s="46" t="str">
        <f>IFERROR(IF(D441="","",IF(OR('📋 Registro Paradas'!P441="Sí",'📋 Registro Paradas'!P441="Sí — solo reproceso"),1*'⚙️ Parámetros'!$B$32*IFERROR('📋 Registro Paradas'!M441,1),0)),"")</f>
        <v/>
      </c>
      <c r="N441" s="45" t="str">
        <f>IFERROR(IF(D441="","",IF('📋 Registro Paradas'!N441="Sí",I441*('⚙️ Parámetros'!$B$41-1),0)),"")</f>
        <v/>
      </c>
      <c r="O441" s="49" t="str">
        <f>IFERROR(IF(D441="","",SUM(G441:H441,I441,K441,L441:N441)*'⚙️ Parámetros'!$B$44),"")</f>
        <v/>
      </c>
    </row>
    <row r="442" spans="1:15" x14ac:dyDescent="0.25">
      <c r="A442" s="40" t="str">
        <f>IFERROR('📋 Registro Paradas'!A442,"")</f>
        <v/>
      </c>
      <c r="B442" s="41">
        <f>IFERROR('📋 Registro Paradas'!B442,"")</f>
        <v>0</v>
      </c>
      <c r="C442" s="42">
        <f>IFERROR('📋 Registro Paradas'!C442,"")</f>
        <v>0</v>
      </c>
      <c r="D442" s="43" t="str">
        <f>IFERROR('📋 Registro Paradas'!I442,"")</f>
        <v/>
      </c>
      <c r="E442" s="42">
        <f>IFERROR('📋 Registro Paradas'!E442,"")</f>
        <v>0</v>
      </c>
      <c r="F442" s="44" t="str">
        <f>IFERROR(IF(D442="","",D442*IFERROR(INDEX('⚙️ Parámetros'!$B$23:$B$28,MATCH(C442,'⚙️ Parámetros'!$A$23:$A$28,0)),0)),"")</f>
        <v/>
      </c>
      <c r="G442" s="45" t="str">
        <f>IFERROR(IF(F442="","",F442*IFERROR(INDEX('⚙️ Parámetros'!$E$23:$E$28,MATCH(C442,'⚙️ Parámetros'!$A$23:$A$28,0)),0)),"")</f>
        <v/>
      </c>
      <c r="H442" s="46" t="str">
        <f>IFERROR(IF(D442="","",IFERROR('📋 Registro Paradas'!M442,0)*'⚙️ Parámetros'!$B$32*D442),"")</f>
        <v/>
      </c>
      <c r="I442" s="46" t="str">
        <f>IFERROR(IF(D442="","",MIN(D442,4)*'⚙️ Parámetros'!$B$34+IF('📋 Registro Paradas'!N442="Sí",MIN(D442,8)*'⚙️ Parámetros'!$B$36,0)),"")</f>
        <v/>
      </c>
      <c r="J442" s="47" t="str">
        <f>IFERROR(IF(D442="","",D442*50*('⚙️ Parámetros'!$B$40-1)),"")</f>
        <v/>
      </c>
      <c r="K442" s="48" t="str">
        <f t="shared" si="6"/>
        <v/>
      </c>
      <c r="L442" s="46" t="str">
        <f>IFERROR(IF(D442="","",IF('📋 Registro Paradas'!O442="Sí",F442*'⚙️ Parámetros'!$B$43*IFERROR(INDEX('⚙️ Parámetros'!$E$23:$E$28,MATCH(C442,'⚙️ Parámetros'!$A$23:$A$28,0)),0),0)),"")</f>
        <v/>
      </c>
      <c r="M442" s="46" t="str">
        <f>IFERROR(IF(D442="","",IF(OR('📋 Registro Paradas'!P442="Sí",'📋 Registro Paradas'!P442="Sí — solo reproceso"),1*'⚙️ Parámetros'!$B$32*IFERROR('📋 Registro Paradas'!M442,1),0)),"")</f>
        <v/>
      </c>
      <c r="N442" s="45" t="str">
        <f>IFERROR(IF(D442="","",IF('📋 Registro Paradas'!N442="Sí",I442*('⚙️ Parámetros'!$B$41-1),0)),"")</f>
        <v/>
      </c>
      <c r="O442" s="49" t="str">
        <f>IFERROR(IF(D442="","",SUM(G442:H442,I442,K442,L442:N442)*'⚙️ Parámetros'!$B$44),"")</f>
        <v/>
      </c>
    </row>
    <row r="443" spans="1:15" x14ac:dyDescent="0.25">
      <c r="A443" s="40" t="str">
        <f>IFERROR('📋 Registro Paradas'!A443,"")</f>
        <v/>
      </c>
      <c r="B443" s="41">
        <f>IFERROR('📋 Registro Paradas'!B443,"")</f>
        <v>0</v>
      </c>
      <c r="C443" s="42">
        <f>IFERROR('📋 Registro Paradas'!C443,"")</f>
        <v>0</v>
      </c>
      <c r="D443" s="43" t="str">
        <f>IFERROR('📋 Registro Paradas'!I443,"")</f>
        <v/>
      </c>
      <c r="E443" s="42">
        <f>IFERROR('📋 Registro Paradas'!E443,"")</f>
        <v>0</v>
      </c>
      <c r="F443" s="44" t="str">
        <f>IFERROR(IF(D443="","",D443*IFERROR(INDEX('⚙️ Parámetros'!$B$23:$B$28,MATCH(C443,'⚙️ Parámetros'!$A$23:$A$28,0)),0)),"")</f>
        <v/>
      </c>
      <c r="G443" s="45" t="str">
        <f>IFERROR(IF(F443="","",F443*IFERROR(INDEX('⚙️ Parámetros'!$E$23:$E$28,MATCH(C443,'⚙️ Parámetros'!$A$23:$A$28,0)),0)),"")</f>
        <v/>
      </c>
      <c r="H443" s="46" t="str">
        <f>IFERROR(IF(D443="","",IFERROR('📋 Registro Paradas'!M443,0)*'⚙️ Parámetros'!$B$32*D443),"")</f>
        <v/>
      </c>
      <c r="I443" s="46" t="str">
        <f>IFERROR(IF(D443="","",MIN(D443,4)*'⚙️ Parámetros'!$B$34+IF('📋 Registro Paradas'!N443="Sí",MIN(D443,8)*'⚙️ Parámetros'!$B$36,0)),"")</f>
        <v/>
      </c>
      <c r="J443" s="47" t="str">
        <f>IFERROR(IF(D443="","",D443*50*('⚙️ Parámetros'!$B$40-1)),"")</f>
        <v/>
      </c>
      <c r="K443" s="48" t="str">
        <f t="shared" si="6"/>
        <v/>
      </c>
      <c r="L443" s="46" t="str">
        <f>IFERROR(IF(D443="","",IF('📋 Registro Paradas'!O443="Sí",F443*'⚙️ Parámetros'!$B$43*IFERROR(INDEX('⚙️ Parámetros'!$E$23:$E$28,MATCH(C443,'⚙️ Parámetros'!$A$23:$A$28,0)),0),0)),"")</f>
        <v/>
      </c>
      <c r="M443" s="46" t="str">
        <f>IFERROR(IF(D443="","",IF(OR('📋 Registro Paradas'!P443="Sí",'📋 Registro Paradas'!P443="Sí — solo reproceso"),1*'⚙️ Parámetros'!$B$32*IFERROR('📋 Registro Paradas'!M443,1),0)),"")</f>
        <v/>
      </c>
      <c r="N443" s="45" t="str">
        <f>IFERROR(IF(D443="","",IF('📋 Registro Paradas'!N443="Sí",I443*('⚙️ Parámetros'!$B$41-1),0)),"")</f>
        <v/>
      </c>
      <c r="O443" s="49" t="str">
        <f>IFERROR(IF(D443="","",SUM(G443:H443,I443,K443,L443:N443)*'⚙️ Parámetros'!$B$44),"")</f>
        <v/>
      </c>
    </row>
    <row r="444" spans="1:15" x14ac:dyDescent="0.25">
      <c r="A444" s="40" t="str">
        <f>IFERROR('📋 Registro Paradas'!A444,"")</f>
        <v/>
      </c>
      <c r="B444" s="41">
        <f>IFERROR('📋 Registro Paradas'!B444,"")</f>
        <v>0</v>
      </c>
      <c r="C444" s="42">
        <f>IFERROR('📋 Registro Paradas'!C444,"")</f>
        <v>0</v>
      </c>
      <c r="D444" s="43" t="str">
        <f>IFERROR('📋 Registro Paradas'!I444,"")</f>
        <v/>
      </c>
      <c r="E444" s="42">
        <f>IFERROR('📋 Registro Paradas'!E444,"")</f>
        <v>0</v>
      </c>
      <c r="F444" s="44" t="str">
        <f>IFERROR(IF(D444="","",D444*IFERROR(INDEX('⚙️ Parámetros'!$B$23:$B$28,MATCH(C444,'⚙️ Parámetros'!$A$23:$A$28,0)),0)),"")</f>
        <v/>
      </c>
      <c r="G444" s="45" t="str">
        <f>IFERROR(IF(F444="","",F444*IFERROR(INDEX('⚙️ Parámetros'!$E$23:$E$28,MATCH(C444,'⚙️ Parámetros'!$A$23:$A$28,0)),0)),"")</f>
        <v/>
      </c>
      <c r="H444" s="46" t="str">
        <f>IFERROR(IF(D444="","",IFERROR('📋 Registro Paradas'!M444,0)*'⚙️ Parámetros'!$B$32*D444),"")</f>
        <v/>
      </c>
      <c r="I444" s="46" t="str">
        <f>IFERROR(IF(D444="","",MIN(D444,4)*'⚙️ Parámetros'!$B$34+IF('📋 Registro Paradas'!N444="Sí",MIN(D444,8)*'⚙️ Parámetros'!$B$36,0)),"")</f>
        <v/>
      </c>
      <c r="J444" s="47" t="str">
        <f>IFERROR(IF(D444="","",D444*50*('⚙️ Parámetros'!$B$40-1)),"")</f>
        <v/>
      </c>
      <c r="K444" s="48" t="str">
        <f t="shared" si="6"/>
        <v/>
      </c>
      <c r="L444" s="46" t="str">
        <f>IFERROR(IF(D444="","",IF('📋 Registro Paradas'!O444="Sí",F444*'⚙️ Parámetros'!$B$43*IFERROR(INDEX('⚙️ Parámetros'!$E$23:$E$28,MATCH(C444,'⚙️ Parámetros'!$A$23:$A$28,0)),0),0)),"")</f>
        <v/>
      </c>
      <c r="M444" s="46" t="str">
        <f>IFERROR(IF(D444="","",IF(OR('📋 Registro Paradas'!P444="Sí",'📋 Registro Paradas'!P444="Sí — solo reproceso"),1*'⚙️ Parámetros'!$B$32*IFERROR('📋 Registro Paradas'!M444,1),0)),"")</f>
        <v/>
      </c>
      <c r="N444" s="45" t="str">
        <f>IFERROR(IF(D444="","",IF('📋 Registro Paradas'!N444="Sí",I444*('⚙️ Parámetros'!$B$41-1),0)),"")</f>
        <v/>
      </c>
      <c r="O444" s="49" t="str">
        <f>IFERROR(IF(D444="","",SUM(G444:H444,I444,K444,L444:N444)*'⚙️ Parámetros'!$B$44),"")</f>
        <v/>
      </c>
    </row>
    <row r="445" spans="1:15" x14ac:dyDescent="0.25">
      <c r="A445" s="40" t="str">
        <f>IFERROR('📋 Registro Paradas'!A445,"")</f>
        <v/>
      </c>
      <c r="B445" s="41">
        <f>IFERROR('📋 Registro Paradas'!B445,"")</f>
        <v>0</v>
      </c>
      <c r="C445" s="42">
        <f>IFERROR('📋 Registro Paradas'!C445,"")</f>
        <v>0</v>
      </c>
      <c r="D445" s="43" t="str">
        <f>IFERROR('📋 Registro Paradas'!I445,"")</f>
        <v/>
      </c>
      <c r="E445" s="42">
        <f>IFERROR('📋 Registro Paradas'!E445,"")</f>
        <v>0</v>
      </c>
      <c r="F445" s="44" t="str">
        <f>IFERROR(IF(D445="","",D445*IFERROR(INDEX('⚙️ Parámetros'!$B$23:$B$28,MATCH(C445,'⚙️ Parámetros'!$A$23:$A$28,0)),0)),"")</f>
        <v/>
      </c>
      <c r="G445" s="45" t="str">
        <f>IFERROR(IF(F445="","",F445*IFERROR(INDEX('⚙️ Parámetros'!$E$23:$E$28,MATCH(C445,'⚙️ Parámetros'!$A$23:$A$28,0)),0)),"")</f>
        <v/>
      </c>
      <c r="H445" s="46" t="str">
        <f>IFERROR(IF(D445="","",IFERROR('📋 Registro Paradas'!M445,0)*'⚙️ Parámetros'!$B$32*D445),"")</f>
        <v/>
      </c>
      <c r="I445" s="46" t="str">
        <f>IFERROR(IF(D445="","",MIN(D445,4)*'⚙️ Parámetros'!$B$34+IF('📋 Registro Paradas'!N445="Sí",MIN(D445,8)*'⚙️ Parámetros'!$B$36,0)),"")</f>
        <v/>
      </c>
      <c r="J445" s="47" t="str">
        <f>IFERROR(IF(D445="","",D445*50*('⚙️ Parámetros'!$B$40-1)),"")</f>
        <v/>
      </c>
      <c r="K445" s="48" t="str">
        <f t="shared" si="6"/>
        <v/>
      </c>
      <c r="L445" s="46" t="str">
        <f>IFERROR(IF(D445="","",IF('📋 Registro Paradas'!O445="Sí",F445*'⚙️ Parámetros'!$B$43*IFERROR(INDEX('⚙️ Parámetros'!$E$23:$E$28,MATCH(C445,'⚙️ Parámetros'!$A$23:$A$28,0)),0),0)),"")</f>
        <v/>
      </c>
      <c r="M445" s="46" t="str">
        <f>IFERROR(IF(D445="","",IF(OR('📋 Registro Paradas'!P445="Sí",'📋 Registro Paradas'!P445="Sí — solo reproceso"),1*'⚙️ Parámetros'!$B$32*IFERROR('📋 Registro Paradas'!M445,1),0)),"")</f>
        <v/>
      </c>
      <c r="N445" s="45" t="str">
        <f>IFERROR(IF(D445="","",IF('📋 Registro Paradas'!N445="Sí",I445*('⚙️ Parámetros'!$B$41-1),0)),"")</f>
        <v/>
      </c>
      <c r="O445" s="49" t="str">
        <f>IFERROR(IF(D445="","",SUM(G445:H445,I445,K445,L445:N445)*'⚙️ Parámetros'!$B$44),"")</f>
        <v/>
      </c>
    </row>
    <row r="446" spans="1:15" x14ac:dyDescent="0.25">
      <c r="A446" s="40" t="str">
        <f>IFERROR('📋 Registro Paradas'!A446,"")</f>
        <v/>
      </c>
      <c r="B446" s="41">
        <f>IFERROR('📋 Registro Paradas'!B446,"")</f>
        <v>0</v>
      </c>
      <c r="C446" s="42">
        <f>IFERROR('📋 Registro Paradas'!C446,"")</f>
        <v>0</v>
      </c>
      <c r="D446" s="43" t="str">
        <f>IFERROR('📋 Registro Paradas'!I446,"")</f>
        <v/>
      </c>
      <c r="E446" s="42">
        <f>IFERROR('📋 Registro Paradas'!E446,"")</f>
        <v>0</v>
      </c>
      <c r="F446" s="44" t="str">
        <f>IFERROR(IF(D446="","",D446*IFERROR(INDEX('⚙️ Parámetros'!$B$23:$B$28,MATCH(C446,'⚙️ Parámetros'!$A$23:$A$28,0)),0)),"")</f>
        <v/>
      </c>
      <c r="G446" s="45" t="str">
        <f>IFERROR(IF(F446="","",F446*IFERROR(INDEX('⚙️ Parámetros'!$E$23:$E$28,MATCH(C446,'⚙️ Parámetros'!$A$23:$A$28,0)),0)),"")</f>
        <v/>
      </c>
      <c r="H446" s="46" t="str">
        <f>IFERROR(IF(D446="","",IFERROR('📋 Registro Paradas'!M446,0)*'⚙️ Parámetros'!$B$32*D446),"")</f>
        <v/>
      </c>
      <c r="I446" s="46" t="str">
        <f>IFERROR(IF(D446="","",MIN(D446,4)*'⚙️ Parámetros'!$B$34+IF('📋 Registro Paradas'!N446="Sí",MIN(D446,8)*'⚙️ Parámetros'!$B$36,0)),"")</f>
        <v/>
      </c>
      <c r="J446" s="47" t="str">
        <f>IFERROR(IF(D446="","",D446*50*('⚙️ Parámetros'!$B$40-1)),"")</f>
        <v/>
      </c>
      <c r="K446" s="48" t="str">
        <f t="shared" si="6"/>
        <v/>
      </c>
      <c r="L446" s="46" t="str">
        <f>IFERROR(IF(D446="","",IF('📋 Registro Paradas'!O446="Sí",F446*'⚙️ Parámetros'!$B$43*IFERROR(INDEX('⚙️ Parámetros'!$E$23:$E$28,MATCH(C446,'⚙️ Parámetros'!$A$23:$A$28,0)),0),0)),"")</f>
        <v/>
      </c>
      <c r="M446" s="46" t="str">
        <f>IFERROR(IF(D446="","",IF(OR('📋 Registro Paradas'!P446="Sí",'📋 Registro Paradas'!P446="Sí — solo reproceso"),1*'⚙️ Parámetros'!$B$32*IFERROR('📋 Registro Paradas'!M446,1),0)),"")</f>
        <v/>
      </c>
      <c r="N446" s="45" t="str">
        <f>IFERROR(IF(D446="","",IF('📋 Registro Paradas'!N446="Sí",I446*('⚙️ Parámetros'!$B$41-1),0)),"")</f>
        <v/>
      </c>
      <c r="O446" s="49" t="str">
        <f>IFERROR(IF(D446="","",SUM(G446:H446,I446,K446,L446:N446)*'⚙️ Parámetros'!$B$44),"")</f>
        <v/>
      </c>
    </row>
    <row r="447" spans="1:15" x14ac:dyDescent="0.25">
      <c r="A447" s="40" t="str">
        <f>IFERROR('📋 Registro Paradas'!A447,"")</f>
        <v/>
      </c>
      <c r="B447" s="41">
        <f>IFERROR('📋 Registro Paradas'!B447,"")</f>
        <v>0</v>
      </c>
      <c r="C447" s="42">
        <f>IFERROR('📋 Registro Paradas'!C447,"")</f>
        <v>0</v>
      </c>
      <c r="D447" s="43" t="str">
        <f>IFERROR('📋 Registro Paradas'!I447,"")</f>
        <v/>
      </c>
      <c r="E447" s="42">
        <f>IFERROR('📋 Registro Paradas'!E447,"")</f>
        <v>0</v>
      </c>
      <c r="F447" s="44" t="str">
        <f>IFERROR(IF(D447="","",D447*IFERROR(INDEX('⚙️ Parámetros'!$B$23:$B$28,MATCH(C447,'⚙️ Parámetros'!$A$23:$A$28,0)),0)),"")</f>
        <v/>
      </c>
      <c r="G447" s="45" t="str">
        <f>IFERROR(IF(F447="","",F447*IFERROR(INDEX('⚙️ Parámetros'!$E$23:$E$28,MATCH(C447,'⚙️ Parámetros'!$A$23:$A$28,0)),0)),"")</f>
        <v/>
      </c>
      <c r="H447" s="46" t="str">
        <f>IFERROR(IF(D447="","",IFERROR('📋 Registro Paradas'!M447,0)*'⚙️ Parámetros'!$B$32*D447),"")</f>
        <v/>
      </c>
      <c r="I447" s="46" t="str">
        <f>IFERROR(IF(D447="","",MIN(D447,4)*'⚙️ Parámetros'!$B$34+IF('📋 Registro Paradas'!N447="Sí",MIN(D447,8)*'⚙️ Parámetros'!$B$36,0)),"")</f>
        <v/>
      </c>
      <c r="J447" s="47" t="str">
        <f>IFERROR(IF(D447="","",D447*50*('⚙️ Parámetros'!$B$40-1)),"")</f>
        <v/>
      </c>
      <c r="K447" s="48" t="str">
        <f t="shared" si="6"/>
        <v/>
      </c>
      <c r="L447" s="46" t="str">
        <f>IFERROR(IF(D447="","",IF('📋 Registro Paradas'!O447="Sí",F447*'⚙️ Parámetros'!$B$43*IFERROR(INDEX('⚙️ Parámetros'!$E$23:$E$28,MATCH(C447,'⚙️ Parámetros'!$A$23:$A$28,0)),0),0)),"")</f>
        <v/>
      </c>
      <c r="M447" s="46" t="str">
        <f>IFERROR(IF(D447="","",IF(OR('📋 Registro Paradas'!P447="Sí",'📋 Registro Paradas'!P447="Sí — solo reproceso"),1*'⚙️ Parámetros'!$B$32*IFERROR('📋 Registro Paradas'!M447,1),0)),"")</f>
        <v/>
      </c>
      <c r="N447" s="45" t="str">
        <f>IFERROR(IF(D447="","",IF('📋 Registro Paradas'!N447="Sí",I447*('⚙️ Parámetros'!$B$41-1),0)),"")</f>
        <v/>
      </c>
      <c r="O447" s="49" t="str">
        <f>IFERROR(IF(D447="","",SUM(G447:H447,I447,K447,L447:N447)*'⚙️ Parámetros'!$B$44),"")</f>
        <v/>
      </c>
    </row>
    <row r="448" spans="1:15" x14ac:dyDescent="0.25">
      <c r="A448" s="40" t="str">
        <f>IFERROR('📋 Registro Paradas'!A448,"")</f>
        <v/>
      </c>
      <c r="B448" s="41">
        <f>IFERROR('📋 Registro Paradas'!B448,"")</f>
        <v>0</v>
      </c>
      <c r="C448" s="42">
        <f>IFERROR('📋 Registro Paradas'!C448,"")</f>
        <v>0</v>
      </c>
      <c r="D448" s="43" t="str">
        <f>IFERROR('📋 Registro Paradas'!I448,"")</f>
        <v/>
      </c>
      <c r="E448" s="42">
        <f>IFERROR('📋 Registro Paradas'!E448,"")</f>
        <v>0</v>
      </c>
      <c r="F448" s="44" t="str">
        <f>IFERROR(IF(D448="","",D448*IFERROR(INDEX('⚙️ Parámetros'!$B$23:$B$28,MATCH(C448,'⚙️ Parámetros'!$A$23:$A$28,0)),0)),"")</f>
        <v/>
      </c>
      <c r="G448" s="45" t="str">
        <f>IFERROR(IF(F448="","",F448*IFERROR(INDEX('⚙️ Parámetros'!$E$23:$E$28,MATCH(C448,'⚙️ Parámetros'!$A$23:$A$28,0)),0)),"")</f>
        <v/>
      </c>
      <c r="H448" s="46" t="str">
        <f>IFERROR(IF(D448="","",IFERROR('📋 Registro Paradas'!M448,0)*'⚙️ Parámetros'!$B$32*D448),"")</f>
        <v/>
      </c>
      <c r="I448" s="46" t="str">
        <f>IFERROR(IF(D448="","",MIN(D448,4)*'⚙️ Parámetros'!$B$34+IF('📋 Registro Paradas'!N448="Sí",MIN(D448,8)*'⚙️ Parámetros'!$B$36,0)),"")</f>
        <v/>
      </c>
      <c r="J448" s="47" t="str">
        <f>IFERROR(IF(D448="","",D448*50*('⚙️ Parámetros'!$B$40-1)),"")</f>
        <v/>
      </c>
      <c r="K448" s="48" t="str">
        <f t="shared" si="6"/>
        <v/>
      </c>
      <c r="L448" s="46" t="str">
        <f>IFERROR(IF(D448="","",IF('📋 Registro Paradas'!O448="Sí",F448*'⚙️ Parámetros'!$B$43*IFERROR(INDEX('⚙️ Parámetros'!$E$23:$E$28,MATCH(C448,'⚙️ Parámetros'!$A$23:$A$28,0)),0),0)),"")</f>
        <v/>
      </c>
      <c r="M448" s="46" t="str">
        <f>IFERROR(IF(D448="","",IF(OR('📋 Registro Paradas'!P448="Sí",'📋 Registro Paradas'!P448="Sí — solo reproceso"),1*'⚙️ Parámetros'!$B$32*IFERROR('📋 Registro Paradas'!M448,1),0)),"")</f>
        <v/>
      </c>
      <c r="N448" s="45" t="str">
        <f>IFERROR(IF(D448="","",IF('📋 Registro Paradas'!N448="Sí",I448*('⚙️ Parámetros'!$B$41-1),0)),"")</f>
        <v/>
      </c>
      <c r="O448" s="49" t="str">
        <f>IFERROR(IF(D448="","",SUM(G448:H448,I448,K448,L448:N448)*'⚙️ Parámetros'!$B$44),"")</f>
        <v/>
      </c>
    </row>
    <row r="449" spans="1:15" x14ac:dyDescent="0.25">
      <c r="A449" s="40" t="str">
        <f>IFERROR('📋 Registro Paradas'!A449,"")</f>
        <v/>
      </c>
      <c r="B449" s="41">
        <f>IFERROR('📋 Registro Paradas'!B449,"")</f>
        <v>0</v>
      </c>
      <c r="C449" s="42">
        <f>IFERROR('📋 Registro Paradas'!C449,"")</f>
        <v>0</v>
      </c>
      <c r="D449" s="43" t="str">
        <f>IFERROR('📋 Registro Paradas'!I449,"")</f>
        <v/>
      </c>
      <c r="E449" s="42">
        <f>IFERROR('📋 Registro Paradas'!E449,"")</f>
        <v>0</v>
      </c>
      <c r="F449" s="44" t="str">
        <f>IFERROR(IF(D449="","",D449*IFERROR(INDEX('⚙️ Parámetros'!$B$23:$B$28,MATCH(C449,'⚙️ Parámetros'!$A$23:$A$28,0)),0)),"")</f>
        <v/>
      </c>
      <c r="G449" s="45" t="str">
        <f>IFERROR(IF(F449="","",F449*IFERROR(INDEX('⚙️ Parámetros'!$E$23:$E$28,MATCH(C449,'⚙️ Parámetros'!$A$23:$A$28,0)),0)),"")</f>
        <v/>
      </c>
      <c r="H449" s="46" t="str">
        <f>IFERROR(IF(D449="","",IFERROR('📋 Registro Paradas'!M449,0)*'⚙️ Parámetros'!$B$32*D449),"")</f>
        <v/>
      </c>
      <c r="I449" s="46" t="str">
        <f>IFERROR(IF(D449="","",MIN(D449,4)*'⚙️ Parámetros'!$B$34+IF('📋 Registro Paradas'!N449="Sí",MIN(D449,8)*'⚙️ Parámetros'!$B$36,0)),"")</f>
        <v/>
      </c>
      <c r="J449" s="47" t="str">
        <f>IFERROR(IF(D449="","",D449*50*('⚙️ Parámetros'!$B$40-1)),"")</f>
        <v/>
      </c>
      <c r="K449" s="48" t="str">
        <f t="shared" si="6"/>
        <v/>
      </c>
      <c r="L449" s="46" t="str">
        <f>IFERROR(IF(D449="","",IF('📋 Registro Paradas'!O449="Sí",F449*'⚙️ Parámetros'!$B$43*IFERROR(INDEX('⚙️ Parámetros'!$E$23:$E$28,MATCH(C449,'⚙️ Parámetros'!$A$23:$A$28,0)),0),0)),"")</f>
        <v/>
      </c>
      <c r="M449" s="46" t="str">
        <f>IFERROR(IF(D449="","",IF(OR('📋 Registro Paradas'!P449="Sí",'📋 Registro Paradas'!P449="Sí — solo reproceso"),1*'⚙️ Parámetros'!$B$32*IFERROR('📋 Registro Paradas'!M449,1),0)),"")</f>
        <v/>
      </c>
      <c r="N449" s="45" t="str">
        <f>IFERROR(IF(D449="","",IF('📋 Registro Paradas'!N449="Sí",I449*('⚙️ Parámetros'!$B$41-1),0)),"")</f>
        <v/>
      </c>
      <c r="O449" s="49" t="str">
        <f>IFERROR(IF(D449="","",SUM(G449:H449,I449,K449,L449:N449)*'⚙️ Parámetros'!$B$44),"")</f>
        <v/>
      </c>
    </row>
    <row r="450" spans="1:15" x14ac:dyDescent="0.25">
      <c r="A450" s="40" t="str">
        <f>IFERROR('📋 Registro Paradas'!A450,"")</f>
        <v/>
      </c>
      <c r="B450" s="41">
        <f>IFERROR('📋 Registro Paradas'!B450,"")</f>
        <v>0</v>
      </c>
      <c r="C450" s="42">
        <f>IFERROR('📋 Registro Paradas'!C450,"")</f>
        <v>0</v>
      </c>
      <c r="D450" s="43" t="str">
        <f>IFERROR('📋 Registro Paradas'!I450,"")</f>
        <v/>
      </c>
      <c r="E450" s="42">
        <f>IFERROR('📋 Registro Paradas'!E450,"")</f>
        <v>0</v>
      </c>
      <c r="F450" s="44" t="str">
        <f>IFERROR(IF(D450="","",D450*IFERROR(INDEX('⚙️ Parámetros'!$B$23:$B$28,MATCH(C450,'⚙️ Parámetros'!$A$23:$A$28,0)),0)),"")</f>
        <v/>
      </c>
      <c r="G450" s="45" t="str">
        <f>IFERROR(IF(F450="","",F450*IFERROR(INDEX('⚙️ Parámetros'!$E$23:$E$28,MATCH(C450,'⚙️ Parámetros'!$A$23:$A$28,0)),0)),"")</f>
        <v/>
      </c>
      <c r="H450" s="46" t="str">
        <f>IFERROR(IF(D450="","",IFERROR('📋 Registro Paradas'!M450,0)*'⚙️ Parámetros'!$B$32*D450),"")</f>
        <v/>
      </c>
      <c r="I450" s="46" t="str">
        <f>IFERROR(IF(D450="","",MIN(D450,4)*'⚙️ Parámetros'!$B$34+IF('📋 Registro Paradas'!N450="Sí",MIN(D450,8)*'⚙️ Parámetros'!$B$36,0)),"")</f>
        <v/>
      </c>
      <c r="J450" s="47" t="str">
        <f>IFERROR(IF(D450="","",D450*50*('⚙️ Parámetros'!$B$40-1)),"")</f>
        <v/>
      </c>
      <c r="K450" s="48" t="str">
        <f t="shared" si="6"/>
        <v/>
      </c>
      <c r="L450" s="46" t="str">
        <f>IFERROR(IF(D450="","",IF('📋 Registro Paradas'!O450="Sí",F450*'⚙️ Parámetros'!$B$43*IFERROR(INDEX('⚙️ Parámetros'!$E$23:$E$28,MATCH(C450,'⚙️ Parámetros'!$A$23:$A$28,0)),0),0)),"")</f>
        <v/>
      </c>
      <c r="M450" s="46" t="str">
        <f>IFERROR(IF(D450="","",IF(OR('📋 Registro Paradas'!P450="Sí",'📋 Registro Paradas'!P450="Sí — solo reproceso"),1*'⚙️ Parámetros'!$B$32*IFERROR('📋 Registro Paradas'!M450,1),0)),"")</f>
        <v/>
      </c>
      <c r="N450" s="45" t="str">
        <f>IFERROR(IF(D450="","",IF('📋 Registro Paradas'!N450="Sí",I450*('⚙️ Parámetros'!$B$41-1),0)),"")</f>
        <v/>
      </c>
      <c r="O450" s="49" t="str">
        <f>IFERROR(IF(D450="","",SUM(G450:H450,I450,K450,L450:N450)*'⚙️ Parámetros'!$B$44),"")</f>
        <v/>
      </c>
    </row>
    <row r="451" spans="1:15" x14ac:dyDescent="0.25">
      <c r="A451" s="40" t="str">
        <f>IFERROR('📋 Registro Paradas'!A451,"")</f>
        <v/>
      </c>
      <c r="B451" s="41">
        <f>IFERROR('📋 Registro Paradas'!B451,"")</f>
        <v>0</v>
      </c>
      <c r="C451" s="42">
        <f>IFERROR('📋 Registro Paradas'!C451,"")</f>
        <v>0</v>
      </c>
      <c r="D451" s="43" t="str">
        <f>IFERROR('📋 Registro Paradas'!I451,"")</f>
        <v/>
      </c>
      <c r="E451" s="42">
        <f>IFERROR('📋 Registro Paradas'!E451,"")</f>
        <v>0</v>
      </c>
      <c r="F451" s="44" t="str">
        <f>IFERROR(IF(D451="","",D451*IFERROR(INDEX('⚙️ Parámetros'!$B$23:$B$28,MATCH(C451,'⚙️ Parámetros'!$A$23:$A$28,0)),0)),"")</f>
        <v/>
      </c>
      <c r="G451" s="45" t="str">
        <f>IFERROR(IF(F451="","",F451*IFERROR(INDEX('⚙️ Parámetros'!$E$23:$E$28,MATCH(C451,'⚙️ Parámetros'!$A$23:$A$28,0)),0)),"")</f>
        <v/>
      </c>
      <c r="H451" s="46" t="str">
        <f>IFERROR(IF(D451="","",IFERROR('📋 Registro Paradas'!M451,0)*'⚙️ Parámetros'!$B$32*D451),"")</f>
        <v/>
      </c>
      <c r="I451" s="46" t="str">
        <f>IFERROR(IF(D451="","",MIN(D451,4)*'⚙️ Parámetros'!$B$34+IF('📋 Registro Paradas'!N451="Sí",MIN(D451,8)*'⚙️ Parámetros'!$B$36,0)),"")</f>
        <v/>
      </c>
      <c r="J451" s="47" t="str">
        <f>IFERROR(IF(D451="","",D451*50*('⚙️ Parámetros'!$B$40-1)),"")</f>
        <v/>
      </c>
      <c r="K451" s="48" t="str">
        <f t="shared" si="6"/>
        <v/>
      </c>
      <c r="L451" s="46" t="str">
        <f>IFERROR(IF(D451="","",IF('📋 Registro Paradas'!O451="Sí",F451*'⚙️ Parámetros'!$B$43*IFERROR(INDEX('⚙️ Parámetros'!$E$23:$E$28,MATCH(C451,'⚙️ Parámetros'!$A$23:$A$28,0)),0),0)),"")</f>
        <v/>
      </c>
      <c r="M451" s="46" t="str">
        <f>IFERROR(IF(D451="","",IF(OR('📋 Registro Paradas'!P451="Sí",'📋 Registro Paradas'!P451="Sí — solo reproceso"),1*'⚙️ Parámetros'!$B$32*IFERROR('📋 Registro Paradas'!M451,1),0)),"")</f>
        <v/>
      </c>
      <c r="N451" s="45" t="str">
        <f>IFERROR(IF(D451="","",IF('📋 Registro Paradas'!N451="Sí",I451*('⚙️ Parámetros'!$B$41-1),0)),"")</f>
        <v/>
      </c>
      <c r="O451" s="49" t="str">
        <f>IFERROR(IF(D451="","",SUM(G451:H451,I451,K451,L451:N451)*'⚙️ Parámetros'!$B$44),"")</f>
        <v/>
      </c>
    </row>
    <row r="452" spans="1:15" x14ac:dyDescent="0.25">
      <c r="A452" s="40" t="str">
        <f>IFERROR('📋 Registro Paradas'!A452,"")</f>
        <v/>
      </c>
      <c r="B452" s="41">
        <f>IFERROR('📋 Registro Paradas'!B452,"")</f>
        <v>0</v>
      </c>
      <c r="C452" s="42">
        <f>IFERROR('📋 Registro Paradas'!C452,"")</f>
        <v>0</v>
      </c>
      <c r="D452" s="43" t="str">
        <f>IFERROR('📋 Registro Paradas'!I452,"")</f>
        <v/>
      </c>
      <c r="E452" s="42">
        <f>IFERROR('📋 Registro Paradas'!E452,"")</f>
        <v>0</v>
      </c>
      <c r="F452" s="44" t="str">
        <f>IFERROR(IF(D452="","",D452*IFERROR(INDEX('⚙️ Parámetros'!$B$23:$B$28,MATCH(C452,'⚙️ Parámetros'!$A$23:$A$28,0)),0)),"")</f>
        <v/>
      </c>
      <c r="G452" s="45" t="str">
        <f>IFERROR(IF(F452="","",F452*IFERROR(INDEX('⚙️ Parámetros'!$E$23:$E$28,MATCH(C452,'⚙️ Parámetros'!$A$23:$A$28,0)),0)),"")</f>
        <v/>
      </c>
      <c r="H452" s="46" t="str">
        <f>IFERROR(IF(D452="","",IFERROR('📋 Registro Paradas'!M452,0)*'⚙️ Parámetros'!$B$32*D452),"")</f>
        <v/>
      </c>
      <c r="I452" s="46" t="str">
        <f>IFERROR(IF(D452="","",MIN(D452,4)*'⚙️ Parámetros'!$B$34+IF('📋 Registro Paradas'!N452="Sí",MIN(D452,8)*'⚙️ Parámetros'!$B$36,0)),"")</f>
        <v/>
      </c>
      <c r="J452" s="47" t="str">
        <f>IFERROR(IF(D452="","",D452*50*('⚙️ Parámetros'!$B$40-1)),"")</f>
        <v/>
      </c>
      <c r="K452" s="48" t="str">
        <f t="shared" si="6"/>
        <v/>
      </c>
      <c r="L452" s="46" t="str">
        <f>IFERROR(IF(D452="","",IF('📋 Registro Paradas'!O452="Sí",F452*'⚙️ Parámetros'!$B$43*IFERROR(INDEX('⚙️ Parámetros'!$E$23:$E$28,MATCH(C452,'⚙️ Parámetros'!$A$23:$A$28,0)),0),0)),"")</f>
        <v/>
      </c>
      <c r="M452" s="46" t="str">
        <f>IFERROR(IF(D452="","",IF(OR('📋 Registro Paradas'!P452="Sí",'📋 Registro Paradas'!P452="Sí — solo reproceso"),1*'⚙️ Parámetros'!$B$32*IFERROR('📋 Registro Paradas'!M452,1),0)),"")</f>
        <v/>
      </c>
      <c r="N452" s="45" t="str">
        <f>IFERROR(IF(D452="","",IF('📋 Registro Paradas'!N452="Sí",I452*('⚙️ Parámetros'!$B$41-1),0)),"")</f>
        <v/>
      </c>
      <c r="O452" s="49" t="str">
        <f>IFERROR(IF(D452="","",SUM(G452:H452,I452,K452,L452:N452)*'⚙️ Parámetros'!$B$44),"")</f>
        <v/>
      </c>
    </row>
    <row r="453" spans="1:15" x14ac:dyDescent="0.25">
      <c r="A453" s="40" t="str">
        <f>IFERROR('📋 Registro Paradas'!A453,"")</f>
        <v/>
      </c>
      <c r="B453" s="41">
        <f>IFERROR('📋 Registro Paradas'!B453,"")</f>
        <v>0</v>
      </c>
      <c r="C453" s="42">
        <f>IFERROR('📋 Registro Paradas'!C453,"")</f>
        <v>0</v>
      </c>
      <c r="D453" s="43" t="str">
        <f>IFERROR('📋 Registro Paradas'!I453,"")</f>
        <v/>
      </c>
      <c r="E453" s="42">
        <f>IFERROR('📋 Registro Paradas'!E453,"")</f>
        <v>0</v>
      </c>
      <c r="F453" s="44" t="str">
        <f>IFERROR(IF(D453="","",D453*IFERROR(INDEX('⚙️ Parámetros'!$B$23:$B$28,MATCH(C453,'⚙️ Parámetros'!$A$23:$A$28,0)),0)),"")</f>
        <v/>
      </c>
      <c r="G453" s="45" t="str">
        <f>IFERROR(IF(F453="","",F453*IFERROR(INDEX('⚙️ Parámetros'!$E$23:$E$28,MATCH(C453,'⚙️ Parámetros'!$A$23:$A$28,0)),0)),"")</f>
        <v/>
      </c>
      <c r="H453" s="46" t="str">
        <f>IFERROR(IF(D453="","",IFERROR('📋 Registro Paradas'!M453,0)*'⚙️ Parámetros'!$B$32*D453),"")</f>
        <v/>
      </c>
      <c r="I453" s="46" t="str">
        <f>IFERROR(IF(D453="","",MIN(D453,4)*'⚙️ Parámetros'!$B$34+IF('📋 Registro Paradas'!N453="Sí",MIN(D453,8)*'⚙️ Parámetros'!$B$36,0)),"")</f>
        <v/>
      </c>
      <c r="J453" s="47" t="str">
        <f>IFERROR(IF(D453="","",D453*50*('⚙️ Parámetros'!$B$40-1)),"")</f>
        <v/>
      </c>
      <c r="K453" s="48" t="str">
        <f t="shared" ref="K453:K516" si="7">IFERROR(IF(J453="","",J453*0.14),"")</f>
        <v/>
      </c>
      <c r="L453" s="46" t="str">
        <f>IFERROR(IF(D453="","",IF('📋 Registro Paradas'!O453="Sí",F453*'⚙️ Parámetros'!$B$43*IFERROR(INDEX('⚙️ Parámetros'!$E$23:$E$28,MATCH(C453,'⚙️ Parámetros'!$A$23:$A$28,0)),0),0)),"")</f>
        <v/>
      </c>
      <c r="M453" s="46" t="str">
        <f>IFERROR(IF(D453="","",IF(OR('📋 Registro Paradas'!P453="Sí",'📋 Registro Paradas'!P453="Sí — solo reproceso"),1*'⚙️ Parámetros'!$B$32*IFERROR('📋 Registro Paradas'!M453,1),0)),"")</f>
        <v/>
      </c>
      <c r="N453" s="45" t="str">
        <f>IFERROR(IF(D453="","",IF('📋 Registro Paradas'!N453="Sí",I453*('⚙️ Parámetros'!$B$41-1),0)),"")</f>
        <v/>
      </c>
      <c r="O453" s="49" t="str">
        <f>IFERROR(IF(D453="","",SUM(G453:H453,I453,K453,L453:N453)*'⚙️ Parámetros'!$B$44),"")</f>
        <v/>
      </c>
    </row>
    <row r="454" spans="1:15" x14ac:dyDescent="0.25">
      <c r="A454" s="40" t="str">
        <f>IFERROR('📋 Registro Paradas'!A454,"")</f>
        <v/>
      </c>
      <c r="B454" s="41">
        <f>IFERROR('📋 Registro Paradas'!B454,"")</f>
        <v>0</v>
      </c>
      <c r="C454" s="42">
        <f>IFERROR('📋 Registro Paradas'!C454,"")</f>
        <v>0</v>
      </c>
      <c r="D454" s="43" t="str">
        <f>IFERROR('📋 Registro Paradas'!I454,"")</f>
        <v/>
      </c>
      <c r="E454" s="42">
        <f>IFERROR('📋 Registro Paradas'!E454,"")</f>
        <v>0</v>
      </c>
      <c r="F454" s="44" t="str">
        <f>IFERROR(IF(D454="","",D454*IFERROR(INDEX('⚙️ Parámetros'!$B$23:$B$28,MATCH(C454,'⚙️ Parámetros'!$A$23:$A$28,0)),0)),"")</f>
        <v/>
      </c>
      <c r="G454" s="45" t="str">
        <f>IFERROR(IF(F454="","",F454*IFERROR(INDEX('⚙️ Parámetros'!$E$23:$E$28,MATCH(C454,'⚙️ Parámetros'!$A$23:$A$28,0)),0)),"")</f>
        <v/>
      </c>
      <c r="H454" s="46" t="str">
        <f>IFERROR(IF(D454="","",IFERROR('📋 Registro Paradas'!M454,0)*'⚙️ Parámetros'!$B$32*D454),"")</f>
        <v/>
      </c>
      <c r="I454" s="46" t="str">
        <f>IFERROR(IF(D454="","",MIN(D454,4)*'⚙️ Parámetros'!$B$34+IF('📋 Registro Paradas'!N454="Sí",MIN(D454,8)*'⚙️ Parámetros'!$B$36,0)),"")</f>
        <v/>
      </c>
      <c r="J454" s="47" t="str">
        <f>IFERROR(IF(D454="","",D454*50*('⚙️ Parámetros'!$B$40-1)),"")</f>
        <v/>
      </c>
      <c r="K454" s="48" t="str">
        <f t="shared" si="7"/>
        <v/>
      </c>
      <c r="L454" s="46" t="str">
        <f>IFERROR(IF(D454="","",IF('📋 Registro Paradas'!O454="Sí",F454*'⚙️ Parámetros'!$B$43*IFERROR(INDEX('⚙️ Parámetros'!$E$23:$E$28,MATCH(C454,'⚙️ Parámetros'!$A$23:$A$28,0)),0),0)),"")</f>
        <v/>
      </c>
      <c r="M454" s="46" t="str">
        <f>IFERROR(IF(D454="","",IF(OR('📋 Registro Paradas'!P454="Sí",'📋 Registro Paradas'!P454="Sí — solo reproceso"),1*'⚙️ Parámetros'!$B$32*IFERROR('📋 Registro Paradas'!M454,1),0)),"")</f>
        <v/>
      </c>
      <c r="N454" s="45" t="str">
        <f>IFERROR(IF(D454="","",IF('📋 Registro Paradas'!N454="Sí",I454*('⚙️ Parámetros'!$B$41-1),0)),"")</f>
        <v/>
      </c>
      <c r="O454" s="49" t="str">
        <f>IFERROR(IF(D454="","",SUM(G454:H454,I454,K454,L454:N454)*'⚙️ Parámetros'!$B$44),"")</f>
        <v/>
      </c>
    </row>
    <row r="455" spans="1:15" x14ac:dyDescent="0.25">
      <c r="A455" s="40" t="str">
        <f>IFERROR('📋 Registro Paradas'!A455,"")</f>
        <v/>
      </c>
      <c r="B455" s="41">
        <f>IFERROR('📋 Registro Paradas'!B455,"")</f>
        <v>0</v>
      </c>
      <c r="C455" s="42">
        <f>IFERROR('📋 Registro Paradas'!C455,"")</f>
        <v>0</v>
      </c>
      <c r="D455" s="43" t="str">
        <f>IFERROR('📋 Registro Paradas'!I455,"")</f>
        <v/>
      </c>
      <c r="E455" s="42">
        <f>IFERROR('📋 Registro Paradas'!E455,"")</f>
        <v>0</v>
      </c>
      <c r="F455" s="44" t="str">
        <f>IFERROR(IF(D455="","",D455*IFERROR(INDEX('⚙️ Parámetros'!$B$23:$B$28,MATCH(C455,'⚙️ Parámetros'!$A$23:$A$28,0)),0)),"")</f>
        <v/>
      </c>
      <c r="G455" s="45" t="str">
        <f>IFERROR(IF(F455="","",F455*IFERROR(INDEX('⚙️ Parámetros'!$E$23:$E$28,MATCH(C455,'⚙️ Parámetros'!$A$23:$A$28,0)),0)),"")</f>
        <v/>
      </c>
      <c r="H455" s="46" t="str">
        <f>IFERROR(IF(D455="","",IFERROR('📋 Registro Paradas'!M455,0)*'⚙️ Parámetros'!$B$32*D455),"")</f>
        <v/>
      </c>
      <c r="I455" s="46" t="str">
        <f>IFERROR(IF(D455="","",MIN(D455,4)*'⚙️ Parámetros'!$B$34+IF('📋 Registro Paradas'!N455="Sí",MIN(D455,8)*'⚙️ Parámetros'!$B$36,0)),"")</f>
        <v/>
      </c>
      <c r="J455" s="47" t="str">
        <f>IFERROR(IF(D455="","",D455*50*('⚙️ Parámetros'!$B$40-1)),"")</f>
        <v/>
      </c>
      <c r="K455" s="48" t="str">
        <f t="shared" si="7"/>
        <v/>
      </c>
      <c r="L455" s="46" t="str">
        <f>IFERROR(IF(D455="","",IF('📋 Registro Paradas'!O455="Sí",F455*'⚙️ Parámetros'!$B$43*IFERROR(INDEX('⚙️ Parámetros'!$E$23:$E$28,MATCH(C455,'⚙️ Parámetros'!$A$23:$A$28,0)),0),0)),"")</f>
        <v/>
      </c>
      <c r="M455" s="46" t="str">
        <f>IFERROR(IF(D455="","",IF(OR('📋 Registro Paradas'!P455="Sí",'📋 Registro Paradas'!P455="Sí — solo reproceso"),1*'⚙️ Parámetros'!$B$32*IFERROR('📋 Registro Paradas'!M455,1),0)),"")</f>
        <v/>
      </c>
      <c r="N455" s="45" t="str">
        <f>IFERROR(IF(D455="","",IF('📋 Registro Paradas'!N455="Sí",I455*('⚙️ Parámetros'!$B$41-1),0)),"")</f>
        <v/>
      </c>
      <c r="O455" s="49" t="str">
        <f>IFERROR(IF(D455="","",SUM(G455:H455,I455,K455,L455:N455)*'⚙️ Parámetros'!$B$44),"")</f>
        <v/>
      </c>
    </row>
    <row r="456" spans="1:15" x14ac:dyDescent="0.25">
      <c r="A456" s="40" t="str">
        <f>IFERROR('📋 Registro Paradas'!A456,"")</f>
        <v/>
      </c>
      <c r="B456" s="41">
        <f>IFERROR('📋 Registro Paradas'!B456,"")</f>
        <v>0</v>
      </c>
      <c r="C456" s="42">
        <f>IFERROR('📋 Registro Paradas'!C456,"")</f>
        <v>0</v>
      </c>
      <c r="D456" s="43" t="str">
        <f>IFERROR('📋 Registro Paradas'!I456,"")</f>
        <v/>
      </c>
      <c r="E456" s="42">
        <f>IFERROR('📋 Registro Paradas'!E456,"")</f>
        <v>0</v>
      </c>
      <c r="F456" s="44" t="str">
        <f>IFERROR(IF(D456="","",D456*IFERROR(INDEX('⚙️ Parámetros'!$B$23:$B$28,MATCH(C456,'⚙️ Parámetros'!$A$23:$A$28,0)),0)),"")</f>
        <v/>
      </c>
      <c r="G456" s="45" t="str">
        <f>IFERROR(IF(F456="","",F456*IFERROR(INDEX('⚙️ Parámetros'!$E$23:$E$28,MATCH(C456,'⚙️ Parámetros'!$A$23:$A$28,0)),0)),"")</f>
        <v/>
      </c>
      <c r="H456" s="46" t="str">
        <f>IFERROR(IF(D456="","",IFERROR('📋 Registro Paradas'!M456,0)*'⚙️ Parámetros'!$B$32*D456),"")</f>
        <v/>
      </c>
      <c r="I456" s="46" t="str">
        <f>IFERROR(IF(D456="","",MIN(D456,4)*'⚙️ Parámetros'!$B$34+IF('📋 Registro Paradas'!N456="Sí",MIN(D456,8)*'⚙️ Parámetros'!$B$36,0)),"")</f>
        <v/>
      </c>
      <c r="J456" s="47" t="str">
        <f>IFERROR(IF(D456="","",D456*50*('⚙️ Parámetros'!$B$40-1)),"")</f>
        <v/>
      </c>
      <c r="K456" s="48" t="str">
        <f t="shared" si="7"/>
        <v/>
      </c>
      <c r="L456" s="46" t="str">
        <f>IFERROR(IF(D456="","",IF('📋 Registro Paradas'!O456="Sí",F456*'⚙️ Parámetros'!$B$43*IFERROR(INDEX('⚙️ Parámetros'!$E$23:$E$28,MATCH(C456,'⚙️ Parámetros'!$A$23:$A$28,0)),0),0)),"")</f>
        <v/>
      </c>
      <c r="M456" s="46" t="str">
        <f>IFERROR(IF(D456="","",IF(OR('📋 Registro Paradas'!P456="Sí",'📋 Registro Paradas'!P456="Sí — solo reproceso"),1*'⚙️ Parámetros'!$B$32*IFERROR('📋 Registro Paradas'!M456,1),0)),"")</f>
        <v/>
      </c>
      <c r="N456" s="45" t="str">
        <f>IFERROR(IF(D456="","",IF('📋 Registro Paradas'!N456="Sí",I456*('⚙️ Parámetros'!$B$41-1),0)),"")</f>
        <v/>
      </c>
      <c r="O456" s="49" t="str">
        <f>IFERROR(IF(D456="","",SUM(G456:H456,I456,K456,L456:N456)*'⚙️ Parámetros'!$B$44),"")</f>
        <v/>
      </c>
    </row>
    <row r="457" spans="1:15" x14ac:dyDescent="0.25">
      <c r="A457" s="40" t="str">
        <f>IFERROR('📋 Registro Paradas'!A457,"")</f>
        <v/>
      </c>
      <c r="B457" s="41">
        <f>IFERROR('📋 Registro Paradas'!B457,"")</f>
        <v>0</v>
      </c>
      <c r="C457" s="42">
        <f>IFERROR('📋 Registro Paradas'!C457,"")</f>
        <v>0</v>
      </c>
      <c r="D457" s="43" t="str">
        <f>IFERROR('📋 Registro Paradas'!I457,"")</f>
        <v/>
      </c>
      <c r="E457" s="42">
        <f>IFERROR('📋 Registro Paradas'!E457,"")</f>
        <v>0</v>
      </c>
      <c r="F457" s="44" t="str">
        <f>IFERROR(IF(D457="","",D457*IFERROR(INDEX('⚙️ Parámetros'!$B$23:$B$28,MATCH(C457,'⚙️ Parámetros'!$A$23:$A$28,0)),0)),"")</f>
        <v/>
      </c>
      <c r="G457" s="45" t="str">
        <f>IFERROR(IF(F457="","",F457*IFERROR(INDEX('⚙️ Parámetros'!$E$23:$E$28,MATCH(C457,'⚙️ Parámetros'!$A$23:$A$28,0)),0)),"")</f>
        <v/>
      </c>
      <c r="H457" s="46" t="str">
        <f>IFERROR(IF(D457="","",IFERROR('📋 Registro Paradas'!M457,0)*'⚙️ Parámetros'!$B$32*D457),"")</f>
        <v/>
      </c>
      <c r="I457" s="46" t="str">
        <f>IFERROR(IF(D457="","",MIN(D457,4)*'⚙️ Parámetros'!$B$34+IF('📋 Registro Paradas'!N457="Sí",MIN(D457,8)*'⚙️ Parámetros'!$B$36,0)),"")</f>
        <v/>
      </c>
      <c r="J457" s="47" t="str">
        <f>IFERROR(IF(D457="","",D457*50*('⚙️ Parámetros'!$B$40-1)),"")</f>
        <v/>
      </c>
      <c r="K457" s="48" t="str">
        <f t="shared" si="7"/>
        <v/>
      </c>
      <c r="L457" s="46" t="str">
        <f>IFERROR(IF(D457="","",IF('📋 Registro Paradas'!O457="Sí",F457*'⚙️ Parámetros'!$B$43*IFERROR(INDEX('⚙️ Parámetros'!$E$23:$E$28,MATCH(C457,'⚙️ Parámetros'!$A$23:$A$28,0)),0),0)),"")</f>
        <v/>
      </c>
      <c r="M457" s="46" t="str">
        <f>IFERROR(IF(D457="","",IF(OR('📋 Registro Paradas'!P457="Sí",'📋 Registro Paradas'!P457="Sí — solo reproceso"),1*'⚙️ Parámetros'!$B$32*IFERROR('📋 Registro Paradas'!M457,1),0)),"")</f>
        <v/>
      </c>
      <c r="N457" s="45" t="str">
        <f>IFERROR(IF(D457="","",IF('📋 Registro Paradas'!N457="Sí",I457*('⚙️ Parámetros'!$B$41-1),0)),"")</f>
        <v/>
      </c>
      <c r="O457" s="49" t="str">
        <f>IFERROR(IF(D457="","",SUM(G457:H457,I457,K457,L457:N457)*'⚙️ Parámetros'!$B$44),"")</f>
        <v/>
      </c>
    </row>
    <row r="458" spans="1:15" x14ac:dyDescent="0.25">
      <c r="A458" s="40" t="str">
        <f>IFERROR('📋 Registro Paradas'!A458,"")</f>
        <v/>
      </c>
      <c r="B458" s="41">
        <f>IFERROR('📋 Registro Paradas'!B458,"")</f>
        <v>0</v>
      </c>
      <c r="C458" s="42">
        <f>IFERROR('📋 Registro Paradas'!C458,"")</f>
        <v>0</v>
      </c>
      <c r="D458" s="43" t="str">
        <f>IFERROR('📋 Registro Paradas'!I458,"")</f>
        <v/>
      </c>
      <c r="E458" s="42">
        <f>IFERROR('📋 Registro Paradas'!E458,"")</f>
        <v>0</v>
      </c>
      <c r="F458" s="44" t="str">
        <f>IFERROR(IF(D458="","",D458*IFERROR(INDEX('⚙️ Parámetros'!$B$23:$B$28,MATCH(C458,'⚙️ Parámetros'!$A$23:$A$28,0)),0)),"")</f>
        <v/>
      </c>
      <c r="G458" s="45" t="str">
        <f>IFERROR(IF(F458="","",F458*IFERROR(INDEX('⚙️ Parámetros'!$E$23:$E$28,MATCH(C458,'⚙️ Parámetros'!$A$23:$A$28,0)),0)),"")</f>
        <v/>
      </c>
      <c r="H458" s="46" t="str">
        <f>IFERROR(IF(D458="","",IFERROR('📋 Registro Paradas'!M458,0)*'⚙️ Parámetros'!$B$32*D458),"")</f>
        <v/>
      </c>
      <c r="I458" s="46" t="str">
        <f>IFERROR(IF(D458="","",MIN(D458,4)*'⚙️ Parámetros'!$B$34+IF('📋 Registro Paradas'!N458="Sí",MIN(D458,8)*'⚙️ Parámetros'!$B$36,0)),"")</f>
        <v/>
      </c>
      <c r="J458" s="47" t="str">
        <f>IFERROR(IF(D458="","",D458*50*('⚙️ Parámetros'!$B$40-1)),"")</f>
        <v/>
      </c>
      <c r="K458" s="48" t="str">
        <f t="shared" si="7"/>
        <v/>
      </c>
      <c r="L458" s="46" t="str">
        <f>IFERROR(IF(D458="","",IF('📋 Registro Paradas'!O458="Sí",F458*'⚙️ Parámetros'!$B$43*IFERROR(INDEX('⚙️ Parámetros'!$E$23:$E$28,MATCH(C458,'⚙️ Parámetros'!$A$23:$A$28,0)),0),0)),"")</f>
        <v/>
      </c>
      <c r="M458" s="46" t="str">
        <f>IFERROR(IF(D458="","",IF(OR('📋 Registro Paradas'!P458="Sí",'📋 Registro Paradas'!P458="Sí — solo reproceso"),1*'⚙️ Parámetros'!$B$32*IFERROR('📋 Registro Paradas'!M458,1),0)),"")</f>
        <v/>
      </c>
      <c r="N458" s="45" t="str">
        <f>IFERROR(IF(D458="","",IF('📋 Registro Paradas'!N458="Sí",I458*('⚙️ Parámetros'!$B$41-1),0)),"")</f>
        <v/>
      </c>
      <c r="O458" s="49" t="str">
        <f>IFERROR(IF(D458="","",SUM(G458:H458,I458,K458,L458:N458)*'⚙️ Parámetros'!$B$44),"")</f>
        <v/>
      </c>
    </row>
    <row r="459" spans="1:15" x14ac:dyDescent="0.25">
      <c r="A459" s="40" t="str">
        <f>IFERROR('📋 Registro Paradas'!A459,"")</f>
        <v/>
      </c>
      <c r="B459" s="41">
        <f>IFERROR('📋 Registro Paradas'!B459,"")</f>
        <v>0</v>
      </c>
      <c r="C459" s="42">
        <f>IFERROR('📋 Registro Paradas'!C459,"")</f>
        <v>0</v>
      </c>
      <c r="D459" s="43" t="str">
        <f>IFERROR('📋 Registro Paradas'!I459,"")</f>
        <v/>
      </c>
      <c r="E459" s="42">
        <f>IFERROR('📋 Registro Paradas'!E459,"")</f>
        <v>0</v>
      </c>
      <c r="F459" s="44" t="str">
        <f>IFERROR(IF(D459="","",D459*IFERROR(INDEX('⚙️ Parámetros'!$B$23:$B$28,MATCH(C459,'⚙️ Parámetros'!$A$23:$A$28,0)),0)),"")</f>
        <v/>
      </c>
      <c r="G459" s="45" t="str">
        <f>IFERROR(IF(F459="","",F459*IFERROR(INDEX('⚙️ Parámetros'!$E$23:$E$28,MATCH(C459,'⚙️ Parámetros'!$A$23:$A$28,0)),0)),"")</f>
        <v/>
      </c>
      <c r="H459" s="46" t="str">
        <f>IFERROR(IF(D459="","",IFERROR('📋 Registro Paradas'!M459,0)*'⚙️ Parámetros'!$B$32*D459),"")</f>
        <v/>
      </c>
      <c r="I459" s="46" t="str">
        <f>IFERROR(IF(D459="","",MIN(D459,4)*'⚙️ Parámetros'!$B$34+IF('📋 Registro Paradas'!N459="Sí",MIN(D459,8)*'⚙️ Parámetros'!$B$36,0)),"")</f>
        <v/>
      </c>
      <c r="J459" s="47" t="str">
        <f>IFERROR(IF(D459="","",D459*50*('⚙️ Parámetros'!$B$40-1)),"")</f>
        <v/>
      </c>
      <c r="K459" s="48" t="str">
        <f t="shared" si="7"/>
        <v/>
      </c>
      <c r="L459" s="46" t="str">
        <f>IFERROR(IF(D459="","",IF('📋 Registro Paradas'!O459="Sí",F459*'⚙️ Parámetros'!$B$43*IFERROR(INDEX('⚙️ Parámetros'!$E$23:$E$28,MATCH(C459,'⚙️ Parámetros'!$A$23:$A$28,0)),0),0)),"")</f>
        <v/>
      </c>
      <c r="M459" s="46" t="str">
        <f>IFERROR(IF(D459="","",IF(OR('📋 Registro Paradas'!P459="Sí",'📋 Registro Paradas'!P459="Sí — solo reproceso"),1*'⚙️ Parámetros'!$B$32*IFERROR('📋 Registro Paradas'!M459,1),0)),"")</f>
        <v/>
      </c>
      <c r="N459" s="45" t="str">
        <f>IFERROR(IF(D459="","",IF('📋 Registro Paradas'!N459="Sí",I459*('⚙️ Parámetros'!$B$41-1),0)),"")</f>
        <v/>
      </c>
      <c r="O459" s="49" t="str">
        <f>IFERROR(IF(D459="","",SUM(G459:H459,I459,K459,L459:N459)*'⚙️ Parámetros'!$B$44),"")</f>
        <v/>
      </c>
    </row>
    <row r="460" spans="1:15" x14ac:dyDescent="0.25">
      <c r="A460" s="40" t="str">
        <f>IFERROR('📋 Registro Paradas'!A460,"")</f>
        <v/>
      </c>
      <c r="B460" s="41">
        <f>IFERROR('📋 Registro Paradas'!B460,"")</f>
        <v>0</v>
      </c>
      <c r="C460" s="42">
        <f>IFERROR('📋 Registro Paradas'!C460,"")</f>
        <v>0</v>
      </c>
      <c r="D460" s="43" t="str">
        <f>IFERROR('📋 Registro Paradas'!I460,"")</f>
        <v/>
      </c>
      <c r="E460" s="42">
        <f>IFERROR('📋 Registro Paradas'!E460,"")</f>
        <v>0</v>
      </c>
      <c r="F460" s="44" t="str">
        <f>IFERROR(IF(D460="","",D460*IFERROR(INDEX('⚙️ Parámetros'!$B$23:$B$28,MATCH(C460,'⚙️ Parámetros'!$A$23:$A$28,0)),0)),"")</f>
        <v/>
      </c>
      <c r="G460" s="45" t="str">
        <f>IFERROR(IF(F460="","",F460*IFERROR(INDEX('⚙️ Parámetros'!$E$23:$E$28,MATCH(C460,'⚙️ Parámetros'!$A$23:$A$28,0)),0)),"")</f>
        <v/>
      </c>
      <c r="H460" s="46" t="str">
        <f>IFERROR(IF(D460="","",IFERROR('📋 Registro Paradas'!M460,0)*'⚙️ Parámetros'!$B$32*D460),"")</f>
        <v/>
      </c>
      <c r="I460" s="46" t="str">
        <f>IFERROR(IF(D460="","",MIN(D460,4)*'⚙️ Parámetros'!$B$34+IF('📋 Registro Paradas'!N460="Sí",MIN(D460,8)*'⚙️ Parámetros'!$B$36,0)),"")</f>
        <v/>
      </c>
      <c r="J460" s="47" t="str">
        <f>IFERROR(IF(D460="","",D460*50*('⚙️ Parámetros'!$B$40-1)),"")</f>
        <v/>
      </c>
      <c r="K460" s="48" t="str">
        <f t="shared" si="7"/>
        <v/>
      </c>
      <c r="L460" s="46" t="str">
        <f>IFERROR(IF(D460="","",IF('📋 Registro Paradas'!O460="Sí",F460*'⚙️ Parámetros'!$B$43*IFERROR(INDEX('⚙️ Parámetros'!$E$23:$E$28,MATCH(C460,'⚙️ Parámetros'!$A$23:$A$28,0)),0),0)),"")</f>
        <v/>
      </c>
      <c r="M460" s="46" t="str">
        <f>IFERROR(IF(D460="","",IF(OR('📋 Registro Paradas'!P460="Sí",'📋 Registro Paradas'!P460="Sí — solo reproceso"),1*'⚙️ Parámetros'!$B$32*IFERROR('📋 Registro Paradas'!M460,1),0)),"")</f>
        <v/>
      </c>
      <c r="N460" s="45" t="str">
        <f>IFERROR(IF(D460="","",IF('📋 Registro Paradas'!N460="Sí",I460*('⚙️ Parámetros'!$B$41-1),0)),"")</f>
        <v/>
      </c>
      <c r="O460" s="49" t="str">
        <f>IFERROR(IF(D460="","",SUM(G460:H460,I460,K460,L460:N460)*'⚙️ Parámetros'!$B$44),"")</f>
        <v/>
      </c>
    </row>
    <row r="461" spans="1:15" x14ac:dyDescent="0.25">
      <c r="A461" s="40" t="str">
        <f>IFERROR('📋 Registro Paradas'!A461,"")</f>
        <v/>
      </c>
      <c r="B461" s="41">
        <f>IFERROR('📋 Registro Paradas'!B461,"")</f>
        <v>0</v>
      </c>
      <c r="C461" s="42">
        <f>IFERROR('📋 Registro Paradas'!C461,"")</f>
        <v>0</v>
      </c>
      <c r="D461" s="43" t="str">
        <f>IFERROR('📋 Registro Paradas'!I461,"")</f>
        <v/>
      </c>
      <c r="E461" s="42">
        <f>IFERROR('📋 Registro Paradas'!E461,"")</f>
        <v>0</v>
      </c>
      <c r="F461" s="44" t="str">
        <f>IFERROR(IF(D461="","",D461*IFERROR(INDEX('⚙️ Parámetros'!$B$23:$B$28,MATCH(C461,'⚙️ Parámetros'!$A$23:$A$28,0)),0)),"")</f>
        <v/>
      </c>
      <c r="G461" s="45" t="str">
        <f>IFERROR(IF(F461="","",F461*IFERROR(INDEX('⚙️ Parámetros'!$E$23:$E$28,MATCH(C461,'⚙️ Parámetros'!$A$23:$A$28,0)),0)),"")</f>
        <v/>
      </c>
      <c r="H461" s="46" t="str">
        <f>IFERROR(IF(D461="","",IFERROR('📋 Registro Paradas'!M461,0)*'⚙️ Parámetros'!$B$32*D461),"")</f>
        <v/>
      </c>
      <c r="I461" s="46" t="str">
        <f>IFERROR(IF(D461="","",MIN(D461,4)*'⚙️ Parámetros'!$B$34+IF('📋 Registro Paradas'!N461="Sí",MIN(D461,8)*'⚙️ Parámetros'!$B$36,0)),"")</f>
        <v/>
      </c>
      <c r="J461" s="47" t="str">
        <f>IFERROR(IF(D461="","",D461*50*('⚙️ Parámetros'!$B$40-1)),"")</f>
        <v/>
      </c>
      <c r="K461" s="48" t="str">
        <f t="shared" si="7"/>
        <v/>
      </c>
      <c r="L461" s="46" t="str">
        <f>IFERROR(IF(D461="","",IF('📋 Registro Paradas'!O461="Sí",F461*'⚙️ Parámetros'!$B$43*IFERROR(INDEX('⚙️ Parámetros'!$E$23:$E$28,MATCH(C461,'⚙️ Parámetros'!$A$23:$A$28,0)),0),0)),"")</f>
        <v/>
      </c>
      <c r="M461" s="46" t="str">
        <f>IFERROR(IF(D461="","",IF(OR('📋 Registro Paradas'!P461="Sí",'📋 Registro Paradas'!P461="Sí — solo reproceso"),1*'⚙️ Parámetros'!$B$32*IFERROR('📋 Registro Paradas'!M461,1),0)),"")</f>
        <v/>
      </c>
      <c r="N461" s="45" t="str">
        <f>IFERROR(IF(D461="","",IF('📋 Registro Paradas'!N461="Sí",I461*('⚙️ Parámetros'!$B$41-1),0)),"")</f>
        <v/>
      </c>
      <c r="O461" s="49" t="str">
        <f>IFERROR(IF(D461="","",SUM(G461:H461,I461,K461,L461:N461)*'⚙️ Parámetros'!$B$44),"")</f>
        <v/>
      </c>
    </row>
    <row r="462" spans="1:15" x14ac:dyDescent="0.25">
      <c r="A462" s="40" t="str">
        <f>IFERROR('📋 Registro Paradas'!A462,"")</f>
        <v/>
      </c>
      <c r="B462" s="41">
        <f>IFERROR('📋 Registro Paradas'!B462,"")</f>
        <v>0</v>
      </c>
      <c r="C462" s="42">
        <f>IFERROR('📋 Registro Paradas'!C462,"")</f>
        <v>0</v>
      </c>
      <c r="D462" s="43" t="str">
        <f>IFERROR('📋 Registro Paradas'!I462,"")</f>
        <v/>
      </c>
      <c r="E462" s="42">
        <f>IFERROR('📋 Registro Paradas'!E462,"")</f>
        <v>0</v>
      </c>
      <c r="F462" s="44" t="str">
        <f>IFERROR(IF(D462="","",D462*IFERROR(INDEX('⚙️ Parámetros'!$B$23:$B$28,MATCH(C462,'⚙️ Parámetros'!$A$23:$A$28,0)),0)),"")</f>
        <v/>
      </c>
      <c r="G462" s="45" t="str">
        <f>IFERROR(IF(F462="","",F462*IFERROR(INDEX('⚙️ Parámetros'!$E$23:$E$28,MATCH(C462,'⚙️ Parámetros'!$A$23:$A$28,0)),0)),"")</f>
        <v/>
      </c>
      <c r="H462" s="46" t="str">
        <f>IFERROR(IF(D462="","",IFERROR('📋 Registro Paradas'!M462,0)*'⚙️ Parámetros'!$B$32*D462),"")</f>
        <v/>
      </c>
      <c r="I462" s="46" t="str">
        <f>IFERROR(IF(D462="","",MIN(D462,4)*'⚙️ Parámetros'!$B$34+IF('📋 Registro Paradas'!N462="Sí",MIN(D462,8)*'⚙️ Parámetros'!$B$36,0)),"")</f>
        <v/>
      </c>
      <c r="J462" s="47" t="str">
        <f>IFERROR(IF(D462="","",D462*50*('⚙️ Parámetros'!$B$40-1)),"")</f>
        <v/>
      </c>
      <c r="K462" s="48" t="str">
        <f t="shared" si="7"/>
        <v/>
      </c>
      <c r="L462" s="46" t="str">
        <f>IFERROR(IF(D462="","",IF('📋 Registro Paradas'!O462="Sí",F462*'⚙️ Parámetros'!$B$43*IFERROR(INDEX('⚙️ Parámetros'!$E$23:$E$28,MATCH(C462,'⚙️ Parámetros'!$A$23:$A$28,0)),0),0)),"")</f>
        <v/>
      </c>
      <c r="M462" s="46" t="str">
        <f>IFERROR(IF(D462="","",IF(OR('📋 Registro Paradas'!P462="Sí",'📋 Registro Paradas'!P462="Sí — solo reproceso"),1*'⚙️ Parámetros'!$B$32*IFERROR('📋 Registro Paradas'!M462,1),0)),"")</f>
        <v/>
      </c>
      <c r="N462" s="45" t="str">
        <f>IFERROR(IF(D462="","",IF('📋 Registro Paradas'!N462="Sí",I462*('⚙️ Parámetros'!$B$41-1),0)),"")</f>
        <v/>
      </c>
      <c r="O462" s="49" t="str">
        <f>IFERROR(IF(D462="","",SUM(G462:H462,I462,K462,L462:N462)*'⚙️ Parámetros'!$B$44),"")</f>
        <v/>
      </c>
    </row>
    <row r="463" spans="1:15" x14ac:dyDescent="0.25">
      <c r="A463" s="40" t="str">
        <f>IFERROR('📋 Registro Paradas'!A463,"")</f>
        <v/>
      </c>
      <c r="B463" s="41">
        <f>IFERROR('📋 Registro Paradas'!B463,"")</f>
        <v>0</v>
      </c>
      <c r="C463" s="42">
        <f>IFERROR('📋 Registro Paradas'!C463,"")</f>
        <v>0</v>
      </c>
      <c r="D463" s="43" t="str">
        <f>IFERROR('📋 Registro Paradas'!I463,"")</f>
        <v/>
      </c>
      <c r="E463" s="42">
        <f>IFERROR('📋 Registro Paradas'!E463,"")</f>
        <v>0</v>
      </c>
      <c r="F463" s="44" t="str">
        <f>IFERROR(IF(D463="","",D463*IFERROR(INDEX('⚙️ Parámetros'!$B$23:$B$28,MATCH(C463,'⚙️ Parámetros'!$A$23:$A$28,0)),0)),"")</f>
        <v/>
      </c>
      <c r="G463" s="45" t="str">
        <f>IFERROR(IF(F463="","",F463*IFERROR(INDEX('⚙️ Parámetros'!$E$23:$E$28,MATCH(C463,'⚙️ Parámetros'!$A$23:$A$28,0)),0)),"")</f>
        <v/>
      </c>
      <c r="H463" s="46" t="str">
        <f>IFERROR(IF(D463="","",IFERROR('📋 Registro Paradas'!M463,0)*'⚙️ Parámetros'!$B$32*D463),"")</f>
        <v/>
      </c>
      <c r="I463" s="46" t="str">
        <f>IFERROR(IF(D463="","",MIN(D463,4)*'⚙️ Parámetros'!$B$34+IF('📋 Registro Paradas'!N463="Sí",MIN(D463,8)*'⚙️ Parámetros'!$B$36,0)),"")</f>
        <v/>
      </c>
      <c r="J463" s="47" t="str">
        <f>IFERROR(IF(D463="","",D463*50*('⚙️ Parámetros'!$B$40-1)),"")</f>
        <v/>
      </c>
      <c r="K463" s="48" t="str">
        <f t="shared" si="7"/>
        <v/>
      </c>
      <c r="L463" s="46" t="str">
        <f>IFERROR(IF(D463="","",IF('📋 Registro Paradas'!O463="Sí",F463*'⚙️ Parámetros'!$B$43*IFERROR(INDEX('⚙️ Parámetros'!$E$23:$E$28,MATCH(C463,'⚙️ Parámetros'!$A$23:$A$28,0)),0),0)),"")</f>
        <v/>
      </c>
      <c r="M463" s="46" t="str">
        <f>IFERROR(IF(D463="","",IF(OR('📋 Registro Paradas'!P463="Sí",'📋 Registro Paradas'!P463="Sí — solo reproceso"),1*'⚙️ Parámetros'!$B$32*IFERROR('📋 Registro Paradas'!M463,1),0)),"")</f>
        <v/>
      </c>
      <c r="N463" s="45" t="str">
        <f>IFERROR(IF(D463="","",IF('📋 Registro Paradas'!N463="Sí",I463*('⚙️ Parámetros'!$B$41-1),0)),"")</f>
        <v/>
      </c>
      <c r="O463" s="49" t="str">
        <f>IFERROR(IF(D463="","",SUM(G463:H463,I463,K463,L463:N463)*'⚙️ Parámetros'!$B$44),"")</f>
        <v/>
      </c>
    </row>
    <row r="464" spans="1:15" x14ac:dyDescent="0.25">
      <c r="A464" s="40" t="str">
        <f>IFERROR('📋 Registro Paradas'!A464,"")</f>
        <v/>
      </c>
      <c r="B464" s="41">
        <f>IFERROR('📋 Registro Paradas'!B464,"")</f>
        <v>0</v>
      </c>
      <c r="C464" s="42">
        <f>IFERROR('📋 Registro Paradas'!C464,"")</f>
        <v>0</v>
      </c>
      <c r="D464" s="43" t="str">
        <f>IFERROR('📋 Registro Paradas'!I464,"")</f>
        <v/>
      </c>
      <c r="E464" s="42">
        <f>IFERROR('📋 Registro Paradas'!E464,"")</f>
        <v>0</v>
      </c>
      <c r="F464" s="44" t="str">
        <f>IFERROR(IF(D464="","",D464*IFERROR(INDEX('⚙️ Parámetros'!$B$23:$B$28,MATCH(C464,'⚙️ Parámetros'!$A$23:$A$28,0)),0)),"")</f>
        <v/>
      </c>
      <c r="G464" s="45" t="str">
        <f>IFERROR(IF(F464="","",F464*IFERROR(INDEX('⚙️ Parámetros'!$E$23:$E$28,MATCH(C464,'⚙️ Parámetros'!$A$23:$A$28,0)),0)),"")</f>
        <v/>
      </c>
      <c r="H464" s="46" t="str">
        <f>IFERROR(IF(D464="","",IFERROR('📋 Registro Paradas'!M464,0)*'⚙️ Parámetros'!$B$32*D464),"")</f>
        <v/>
      </c>
      <c r="I464" s="46" t="str">
        <f>IFERROR(IF(D464="","",MIN(D464,4)*'⚙️ Parámetros'!$B$34+IF('📋 Registro Paradas'!N464="Sí",MIN(D464,8)*'⚙️ Parámetros'!$B$36,0)),"")</f>
        <v/>
      </c>
      <c r="J464" s="47" t="str">
        <f>IFERROR(IF(D464="","",D464*50*('⚙️ Parámetros'!$B$40-1)),"")</f>
        <v/>
      </c>
      <c r="K464" s="48" t="str">
        <f t="shared" si="7"/>
        <v/>
      </c>
      <c r="L464" s="46" t="str">
        <f>IFERROR(IF(D464="","",IF('📋 Registro Paradas'!O464="Sí",F464*'⚙️ Parámetros'!$B$43*IFERROR(INDEX('⚙️ Parámetros'!$E$23:$E$28,MATCH(C464,'⚙️ Parámetros'!$A$23:$A$28,0)),0),0)),"")</f>
        <v/>
      </c>
      <c r="M464" s="46" t="str">
        <f>IFERROR(IF(D464="","",IF(OR('📋 Registro Paradas'!P464="Sí",'📋 Registro Paradas'!P464="Sí — solo reproceso"),1*'⚙️ Parámetros'!$B$32*IFERROR('📋 Registro Paradas'!M464,1),0)),"")</f>
        <v/>
      </c>
      <c r="N464" s="45" t="str">
        <f>IFERROR(IF(D464="","",IF('📋 Registro Paradas'!N464="Sí",I464*('⚙️ Parámetros'!$B$41-1),0)),"")</f>
        <v/>
      </c>
      <c r="O464" s="49" t="str">
        <f>IFERROR(IF(D464="","",SUM(G464:H464,I464,K464,L464:N464)*'⚙️ Parámetros'!$B$44),"")</f>
        <v/>
      </c>
    </row>
    <row r="465" spans="1:15" x14ac:dyDescent="0.25">
      <c r="A465" s="40" t="str">
        <f>IFERROR('📋 Registro Paradas'!A465,"")</f>
        <v/>
      </c>
      <c r="B465" s="41">
        <f>IFERROR('📋 Registro Paradas'!B465,"")</f>
        <v>0</v>
      </c>
      <c r="C465" s="42">
        <f>IFERROR('📋 Registro Paradas'!C465,"")</f>
        <v>0</v>
      </c>
      <c r="D465" s="43" t="str">
        <f>IFERROR('📋 Registro Paradas'!I465,"")</f>
        <v/>
      </c>
      <c r="E465" s="42">
        <f>IFERROR('📋 Registro Paradas'!E465,"")</f>
        <v>0</v>
      </c>
      <c r="F465" s="44" t="str">
        <f>IFERROR(IF(D465="","",D465*IFERROR(INDEX('⚙️ Parámetros'!$B$23:$B$28,MATCH(C465,'⚙️ Parámetros'!$A$23:$A$28,0)),0)),"")</f>
        <v/>
      </c>
      <c r="G465" s="45" t="str">
        <f>IFERROR(IF(F465="","",F465*IFERROR(INDEX('⚙️ Parámetros'!$E$23:$E$28,MATCH(C465,'⚙️ Parámetros'!$A$23:$A$28,0)),0)),"")</f>
        <v/>
      </c>
      <c r="H465" s="46" t="str">
        <f>IFERROR(IF(D465="","",IFERROR('📋 Registro Paradas'!M465,0)*'⚙️ Parámetros'!$B$32*D465),"")</f>
        <v/>
      </c>
      <c r="I465" s="46" t="str">
        <f>IFERROR(IF(D465="","",MIN(D465,4)*'⚙️ Parámetros'!$B$34+IF('📋 Registro Paradas'!N465="Sí",MIN(D465,8)*'⚙️ Parámetros'!$B$36,0)),"")</f>
        <v/>
      </c>
      <c r="J465" s="47" t="str">
        <f>IFERROR(IF(D465="","",D465*50*('⚙️ Parámetros'!$B$40-1)),"")</f>
        <v/>
      </c>
      <c r="K465" s="48" t="str">
        <f t="shared" si="7"/>
        <v/>
      </c>
      <c r="L465" s="46" t="str">
        <f>IFERROR(IF(D465="","",IF('📋 Registro Paradas'!O465="Sí",F465*'⚙️ Parámetros'!$B$43*IFERROR(INDEX('⚙️ Parámetros'!$E$23:$E$28,MATCH(C465,'⚙️ Parámetros'!$A$23:$A$28,0)),0),0)),"")</f>
        <v/>
      </c>
      <c r="M465" s="46" t="str">
        <f>IFERROR(IF(D465="","",IF(OR('📋 Registro Paradas'!P465="Sí",'📋 Registro Paradas'!P465="Sí — solo reproceso"),1*'⚙️ Parámetros'!$B$32*IFERROR('📋 Registro Paradas'!M465,1),0)),"")</f>
        <v/>
      </c>
      <c r="N465" s="45" t="str">
        <f>IFERROR(IF(D465="","",IF('📋 Registro Paradas'!N465="Sí",I465*('⚙️ Parámetros'!$B$41-1),0)),"")</f>
        <v/>
      </c>
      <c r="O465" s="49" t="str">
        <f>IFERROR(IF(D465="","",SUM(G465:H465,I465,K465,L465:N465)*'⚙️ Parámetros'!$B$44),"")</f>
        <v/>
      </c>
    </row>
    <row r="466" spans="1:15" x14ac:dyDescent="0.25">
      <c r="A466" s="40" t="str">
        <f>IFERROR('📋 Registro Paradas'!A466,"")</f>
        <v/>
      </c>
      <c r="B466" s="41">
        <f>IFERROR('📋 Registro Paradas'!B466,"")</f>
        <v>0</v>
      </c>
      <c r="C466" s="42">
        <f>IFERROR('📋 Registro Paradas'!C466,"")</f>
        <v>0</v>
      </c>
      <c r="D466" s="43" t="str">
        <f>IFERROR('📋 Registro Paradas'!I466,"")</f>
        <v/>
      </c>
      <c r="E466" s="42">
        <f>IFERROR('📋 Registro Paradas'!E466,"")</f>
        <v>0</v>
      </c>
      <c r="F466" s="44" t="str">
        <f>IFERROR(IF(D466="","",D466*IFERROR(INDEX('⚙️ Parámetros'!$B$23:$B$28,MATCH(C466,'⚙️ Parámetros'!$A$23:$A$28,0)),0)),"")</f>
        <v/>
      </c>
      <c r="G466" s="45" t="str">
        <f>IFERROR(IF(F466="","",F466*IFERROR(INDEX('⚙️ Parámetros'!$E$23:$E$28,MATCH(C466,'⚙️ Parámetros'!$A$23:$A$28,0)),0)),"")</f>
        <v/>
      </c>
      <c r="H466" s="46" t="str">
        <f>IFERROR(IF(D466="","",IFERROR('📋 Registro Paradas'!M466,0)*'⚙️ Parámetros'!$B$32*D466),"")</f>
        <v/>
      </c>
      <c r="I466" s="46" t="str">
        <f>IFERROR(IF(D466="","",MIN(D466,4)*'⚙️ Parámetros'!$B$34+IF('📋 Registro Paradas'!N466="Sí",MIN(D466,8)*'⚙️ Parámetros'!$B$36,0)),"")</f>
        <v/>
      </c>
      <c r="J466" s="47" t="str">
        <f>IFERROR(IF(D466="","",D466*50*('⚙️ Parámetros'!$B$40-1)),"")</f>
        <v/>
      </c>
      <c r="K466" s="48" t="str">
        <f t="shared" si="7"/>
        <v/>
      </c>
      <c r="L466" s="46" t="str">
        <f>IFERROR(IF(D466="","",IF('📋 Registro Paradas'!O466="Sí",F466*'⚙️ Parámetros'!$B$43*IFERROR(INDEX('⚙️ Parámetros'!$E$23:$E$28,MATCH(C466,'⚙️ Parámetros'!$A$23:$A$28,0)),0),0)),"")</f>
        <v/>
      </c>
      <c r="M466" s="46" t="str">
        <f>IFERROR(IF(D466="","",IF(OR('📋 Registro Paradas'!P466="Sí",'📋 Registro Paradas'!P466="Sí — solo reproceso"),1*'⚙️ Parámetros'!$B$32*IFERROR('📋 Registro Paradas'!M466,1),0)),"")</f>
        <v/>
      </c>
      <c r="N466" s="45" t="str">
        <f>IFERROR(IF(D466="","",IF('📋 Registro Paradas'!N466="Sí",I466*('⚙️ Parámetros'!$B$41-1),0)),"")</f>
        <v/>
      </c>
      <c r="O466" s="49" t="str">
        <f>IFERROR(IF(D466="","",SUM(G466:H466,I466,K466,L466:N466)*'⚙️ Parámetros'!$B$44),"")</f>
        <v/>
      </c>
    </row>
    <row r="467" spans="1:15" x14ac:dyDescent="0.25">
      <c r="A467" s="40" t="str">
        <f>IFERROR('📋 Registro Paradas'!A467,"")</f>
        <v/>
      </c>
      <c r="B467" s="41">
        <f>IFERROR('📋 Registro Paradas'!B467,"")</f>
        <v>0</v>
      </c>
      <c r="C467" s="42">
        <f>IFERROR('📋 Registro Paradas'!C467,"")</f>
        <v>0</v>
      </c>
      <c r="D467" s="43" t="str">
        <f>IFERROR('📋 Registro Paradas'!I467,"")</f>
        <v/>
      </c>
      <c r="E467" s="42">
        <f>IFERROR('📋 Registro Paradas'!E467,"")</f>
        <v>0</v>
      </c>
      <c r="F467" s="44" t="str">
        <f>IFERROR(IF(D467="","",D467*IFERROR(INDEX('⚙️ Parámetros'!$B$23:$B$28,MATCH(C467,'⚙️ Parámetros'!$A$23:$A$28,0)),0)),"")</f>
        <v/>
      </c>
      <c r="G467" s="45" t="str">
        <f>IFERROR(IF(F467="","",F467*IFERROR(INDEX('⚙️ Parámetros'!$E$23:$E$28,MATCH(C467,'⚙️ Parámetros'!$A$23:$A$28,0)),0)),"")</f>
        <v/>
      </c>
      <c r="H467" s="46" t="str">
        <f>IFERROR(IF(D467="","",IFERROR('📋 Registro Paradas'!M467,0)*'⚙️ Parámetros'!$B$32*D467),"")</f>
        <v/>
      </c>
      <c r="I467" s="46" t="str">
        <f>IFERROR(IF(D467="","",MIN(D467,4)*'⚙️ Parámetros'!$B$34+IF('📋 Registro Paradas'!N467="Sí",MIN(D467,8)*'⚙️ Parámetros'!$B$36,0)),"")</f>
        <v/>
      </c>
      <c r="J467" s="47" t="str">
        <f>IFERROR(IF(D467="","",D467*50*('⚙️ Parámetros'!$B$40-1)),"")</f>
        <v/>
      </c>
      <c r="K467" s="48" t="str">
        <f t="shared" si="7"/>
        <v/>
      </c>
      <c r="L467" s="46" t="str">
        <f>IFERROR(IF(D467="","",IF('📋 Registro Paradas'!O467="Sí",F467*'⚙️ Parámetros'!$B$43*IFERROR(INDEX('⚙️ Parámetros'!$E$23:$E$28,MATCH(C467,'⚙️ Parámetros'!$A$23:$A$28,0)),0),0)),"")</f>
        <v/>
      </c>
      <c r="M467" s="46" t="str">
        <f>IFERROR(IF(D467="","",IF(OR('📋 Registro Paradas'!P467="Sí",'📋 Registro Paradas'!P467="Sí — solo reproceso"),1*'⚙️ Parámetros'!$B$32*IFERROR('📋 Registro Paradas'!M467,1),0)),"")</f>
        <v/>
      </c>
      <c r="N467" s="45" t="str">
        <f>IFERROR(IF(D467="","",IF('📋 Registro Paradas'!N467="Sí",I467*('⚙️ Parámetros'!$B$41-1),0)),"")</f>
        <v/>
      </c>
      <c r="O467" s="49" t="str">
        <f>IFERROR(IF(D467="","",SUM(G467:H467,I467,K467,L467:N467)*'⚙️ Parámetros'!$B$44),"")</f>
        <v/>
      </c>
    </row>
    <row r="468" spans="1:15" x14ac:dyDescent="0.25">
      <c r="A468" s="40" t="str">
        <f>IFERROR('📋 Registro Paradas'!A468,"")</f>
        <v/>
      </c>
      <c r="B468" s="41">
        <f>IFERROR('📋 Registro Paradas'!B468,"")</f>
        <v>0</v>
      </c>
      <c r="C468" s="42">
        <f>IFERROR('📋 Registro Paradas'!C468,"")</f>
        <v>0</v>
      </c>
      <c r="D468" s="43" t="str">
        <f>IFERROR('📋 Registro Paradas'!I468,"")</f>
        <v/>
      </c>
      <c r="E468" s="42">
        <f>IFERROR('📋 Registro Paradas'!E468,"")</f>
        <v>0</v>
      </c>
      <c r="F468" s="44" t="str">
        <f>IFERROR(IF(D468="","",D468*IFERROR(INDEX('⚙️ Parámetros'!$B$23:$B$28,MATCH(C468,'⚙️ Parámetros'!$A$23:$A$28,0)),0)),"")</f>
        <v/>
      </c>
      <c r="G468" s="45" t="str">
        <f>IFERROR(IF(F468="","",F468*IFERROR(INDEX('⚙️ Parámetros'!$E$23:$E$28,MATCH(C468,'⚙️ Parámetros'!$A$23:$A$28,0)),0)),"")</f>
        <v/>
      </c>
      <c r="H468" s="46" t="str">
        <f>IFERROR(IF(D468="","",IFERROR('📋 Registro Paradas'!M468,0)*'⚙️ Parámetros'!$B$32*D468),"")</f>
        <v/>
      </c>
      <c r="I468" s="46" t="str">
        <f>IFERROR(IF(D468="","",MIN(D468,4)*'⚙️ Parámetros'!$B$34+IF('📋 Registro Paradas'!N468="Sí",MIN(D468,8)*'⚙️ Parámetros'!$B$36,0)),"")</f>
        <v/>
      </c>
      <c r="J468" s="47" t="str">
        <f>IFERROR(IF(D468="","",D468*50*('⚙️ Parámetros'!$B$40-1)),"")</f>
        <v/>
      </c>
      <c r="K468" s="48" t="str">
        <f t="shared" si="7"/>
        <v/>
      </c>
      <c r="L468" s="46" t="str">
        <f>IFERROR(IF(D468="","",IF('📋 Registro Paradas'!O468="Sí",F468*'⚙️ Parámetros'!$B$43*IFERROR(INDEX('⚙️ Parámetros'!$E$23:$E$28,MATCH(C468,'⚙️ Parámetros'!$A$23:$A$28,0)),0),0)),"")</f>
        <v/>
      </c>
      <c r="M468" s="46" t="str">
        <f>IFERROR(IF(D468="","",IF(OR('📋 Registro Paradas'!P468="Sí",'📋 Registro Paradas'!P468="Sí — solo reproceso"),1*'⚙️ Parámetros'!$B$32*IFERROR('📋 Registro Paradas'!M468,1),0)),"")</f>
        <v/>
      </c>
      <c r="N468" s="45" t="str">
        <f>IFERROR(IF(D468="","",IF('📋 Registro Paradas'!N468="Sí",I468*('⚙️ Parámetros'!$B$41-1),0)),"")</f>
        <v/>
      </c>
      <c r="O468" s="49" t="str">
        <f>IFERROR(IF(D468="","",SUM(G468:H468,I468,K468,L468:N468)*'⚙️ Parámetros'!$B$44),"")</f>
        <v/>
      </c>
    </row>
    <row r="469" spans="1:15" x14ac:dyDescent="0.25">
      <c r="A469" s="40" t="str">
        <f>IFERROR('📋 Registro Paradas'!A469,"")</f>
        <v/>
      </c>
      <c r="B469" s="41">
        <f>IFERROR('📋 Registro Paradas'!B469,"")</f>
        <v>0</v>
      </c>
      <c r="C469" s="42">
        <f>IFERROR('📋 Registro Paradas'!C469,"")</f>
        <v>0</v>
      </c>
      <c r="D469" s="43" t="str">
        <f>IFERROR('📋 Registro Paradas'!I469,"")</f>
        <v/>
      </c>
      <c r="E469" s="42">
        <f>IFERROR('📋 Registro Paradas'!E469,"")</f>
        <v>0</v>
      </c>
      <c r="F469" s="44" t="str">
        <f>IFERROR(IF(D469="","",D469*IFERROR(INDEX('⚙️ Parámetros'!$B$23:$B$28,MATCH(C469,'⚙️ Parámetros'!$A$23:$A$28,0)),0)),"")</f>
        <v/>
      </c>
      <c r="G469" s="45" t="str">
        <f>IFERROR(IF(F469="","",F469*IFERROR(INDEX('⚙️ Parámetros'!$E$23:$E$28,MATCH(C469,'⚙️ Parámetros'!$A$23:$A$28,0)),0)),"")</f>
        <v/>
      </c>
      <c r="H469" s="46" t="str">
        <f>IFERROR(IF(D469="","",IFERROR('📋 Registro Paradas'!M469,0)*'⚙️ Parámetros'!$B$32*D469),"")</f>
        <v/>
      </c>
      <c r="I469" s="46" t="str">
        <f>IFERROR(IF(D469="","",MIN(D469,4)*'⚙️ Parámetros'!$B$34+IF('📋 Registro Paradas'!N469="Sí",MIN(D469,8)*'⚙️ Parámetros'!$B$36,0)),"")</f>
        <v/>
      </c>
      <c r="J469" s="47" t="str">
        <f>IFERROR(IF(D469="","",D469*50*('⚙️ Parámetros'!$B$40-1)),"")</f>
        <v/>
      </c>
      <c r="K469" s="48" t="str">
        <f t="shared" si="7"/>
        <v/>
      </c>
      <c r="L469" s="46" t="str">
        <f>IFERROR(IF(D469="","",IF('📋 Registro Paradas'!O469="Sí",F469*'⚙️ Parámetros'!$B$43*IFERROR(INDEX('⚙️ Parámetros'!$E$23:$E$28,MATCH(C469,'⚙️ Parámetros'!$A$23:$A$28,0)),0),0)),"")</f>
        <v/>
      </c>
      <c r="M469" s="46" t="str">
        <f>IFERROR(IF(D469="","",IF(OR('📋 Registro Paradas'!P469="Sí",'📋 Registro Paradas'!P469="Sí — solo reproceso"),1*'⚙️ Parámetros'!$B$32*IFERROR('📋 Registro Paradas'!M469,1),0)),"")</f>
        <v/>
      </c>
      <c r="N469" s="45" t="str">
        <f>IFERROR(IF(D469="","",IF('📋 Registro Paradas'!N469="Sí",I469*('⚙️ Parámetros'!$B$41-1),0)),"")</f>
        <v/>
      </c>
      <c r="O469" s="49" t="str">
        <f>IFERROR(IF(D469="","",SUM(G469:H469,I469,K469,L469:N469)*'⚙️ Parámetros'!$B$44),"")</f>
        <v/>
      </c>
    </row>
    <row r="470" spans="1:15" x14ac:dyDescent="0.25">
      <c r="A470" s="40" t="str">
        <f>IFERROR('📋 Registro Paradas'!A470,"")</f>
        <v/>
      </c>
      <c r="B470" s="41">
        <f>IFERROR('📋 Registro Paradas'!B470,"")</f>
        <v>0</v>
      </c>
      <c r="C470" s="42">
        <f>IFERROR('📋 Registro Paradas'!C470,"")</f>
        <v>0</v>
      </c>
      <c r="D470" s="43" t="str">
        <f>IFERROR('📋 Registro Paradas'!I470,"")</f>
        <v/>
      </c>
      <c r="E470" s="42">
        <f>IFERROR('📋 Registro Paradas'!E470,"")</f>
        <v>0</v>
      </c>
      <c r="F470" s="44" t="str">
        <f>IFERROR(IF(D470="","",D470*IFERROR(INDEX('⚙️ Parámetros'!$B$23:$B$28,MATCH(C470,'⚙️ Parámetros'!$A$23:$A$28,0)),0)),"")</f>
        <v/>
      </c>
      <c r="G470" s="45" t="str">
        <f>IFERROR(IF(F470="","",F470*IFERROR(INDEX('⚙️ Parámetros'!$E$23:$E$28,MATCH(C470,'⚙️ Parámetros'!$A$23:$A$28,0)),0)),"")</f>
        <v/>
      </c>
      <c r="H470" s="46" t="str">
        <f>IFERROR(IF(D470="","",IFERROR('📋 Registro Paradas'!M470,0)*'⚙️ Parámetros'!$B$32*D470),"")</f>
        <v/>
      </c>
      <c r="I470" s="46" t="str">
        <f>IFERROR(IF(D470="","",MIN(D470,4)*'⚙️ Parámetros'!$B$34+IF('📋 Registro Paradas'!N470="Sí",MIN(D470,8)*'⚙️ Parámetros'!$B$36,0)),"")</f>
        <v/>
      </c>
      <c r="J470" s="47" t="str">
        <f>IFERROR(IF(D470="","",D470*50*('⚙️ Parámetros'!$B$40-1)),"")</f>
        <v/>
      </c>
      <c r="K470" s="48" t="str">
        <f t="shared" si="7"/>
        <v/>
      </c>
      <c r="L470" s="46" t="str">
        <f>IFERROR(IF(D470="","",IF('📋 Registro Paradas'!O470="Sí",F470*'⚙️ Parámetros'!$B$43*IFERROR(INDEX('⚙️ Parámetros'!$E$23:$E$28,MATCH(C470,'⚙️ Parámetros'!$A$23:$A$28,0)),0),0)),"")</f>
        <v/>
      </c>
      <c r="M470" s="46" t="str">
        <f>IFERROR(IF(D470="","",IF(OR('📋 Registro Paradas'!P470="Sí",'📋 Registro Paradas'!P470="Sí — solo reproceso"),1*'⚙️ Parámetros'!$B$32*IFERROR('📋 Registro Paradas'!M470,1),0)),"")</f>
        <v/>
      </c>
      <c r="N470" s="45" t="str">
        <f>IFERROR(IF(D470="","",IF('📋 Registro Paradas'!N470="Sí",I470*('⚙️ Parámetros'!$B$41-1),0)),"")</f>
        <v/>
      </c>
      <c r="O470" s="49" t="str">
        <f>IFERROR(IF(D470="","",SUM(G470:H470,I470,K470,L470:N470)*'⚙️ Parámetros'!$B$44),"")</f>
        <v/>
      </c>
    </row>
    <row r="471" spans="1:15" x14ac:dyDescent="0.25">
      <c r="A471" s="40" t="str">
        <f>IFERROR('📋 Registro Paradas'!A471,"")</f>
        <v/>
      </c>
      <c r="B471" s="41">
        <f>IFERROR('📋 Registro Paradas'!B471,"")</f>
        <v>0</v>
      </c>
      <c r="C471" s="42">
        <f>IFERROR('📋 Registro Paradas'!C471,"")</f>
        <v>0</v>
      </c>
      <c r="D471" s="43" t="str">
        <f>IFERROR('📋 Registro Paradas'!I471,"")</f>
        <v/>
      </c>
      <c r="E471" s="42">
        <f>IFERROR('📋 Registro Paradas'!E471,"")</f>
        <v>0</v>
      </c>
      <c r="F471" s="44" t="str">
        <f>IFERROR(IF(D471="","",D471*IFERROR(INDEX('⚙️ Parámetros'!$B$23:$B$28,MATCH(C471,'⚙️ Parámetros'!$A$23:$A$28,0)),0)),"")</f>
        <v/>
      </c>
      <c r="G471" s="45" t="str">
        <f>IFERROR(IF(F471="","",F471*IFERROR(INDEX('⚙️ Parámetros'!$E$23:$E$28,MATCH(C471,'⚙️ Parámetros'!$A$23:$A$28,0)),0)),"")</f>
        <v/>
      </c>
      <c r="H471" s="46" t="str">
        <f>IFERROR(IF(D471="","",IFERROR('📋 Registro Paradas'!M471,0)*'⚙️ Parámetros'!$B$32*D471),"")</f>
        <v/>
      </c>
      <c r="I471" s="46" t="str">
        <f>IFERROR(IF(D471="","",MIN(D471,4)*'⚙️ Parámetros'!$B$34+IF('📋 Registro Paradas'!N471="Sí",MIN(D471,8)*'⚙️ Parámetros'!$B$36,0)),"")</f>
        <v/>
      </c>
      <c r="J471" s="47" t="str">
        <f>IFERROR(IF(D471="","",D471*50*('⚙️ Parámetros'!$B$40-1)),"")</f>
        <v/>
      </c>
      <c r="K471" s="48" t="str">
        <f t="shared" si="7"/>
        <v/>
      </c>
      <c r="L471" s="46" t="str">
        <f>IFERROR(IF(D471="","",IF('📋 Registro Paradas'!O471="Sí",F471*'⚙️ Parámetros'!$B$43*IFERROR(INDEX('⚙️ Parámetros'!$E$23:$E$28,MATCH(C471,'⚙️ Parámetros'!$A$23:$A$28,0)),0),0)),"")</f>
        <v/>
      </c>
      <c r="M471" s="46" t="str">
        <f>IFERROR(IF(D471="","",IF(OR('📋 Registro Paradas'!P471="Sí",'📋 Registro Paradas'!P471="Sí — solo reproceso"),1*'⚙️ Parámetros'!$B$32*IFERROR('📋 Registro Paradas'!M471,1),0)),"")</f>
        <v/>
      </c>
      <c r="N471" s="45" t="str">
        <f>IFERROR(IF(D471="","",IF('📋 Registro Paradas'!N471="Sí",I471*('⚙️ Parámetros'!$B$41-1),0)),"")</f>
        <v/>
      </c>
      <c r="O471" s="49" t="str">
        <f>IFERROR(IF(D471="","",SUM(G471:H471,I471,K471,L471:N471)*'⚙️ Parámetros'!$B$44),"")</f>
        <v/>
      </c>
    </row>
    <row r="472" spans="1:15" x14ac:dyDescent="0.25">
      <c r="A472" s="40" t="str">
        <f>IFERROR('📋 Registro Paradas'!A472,"")</f>
        <v/>
      </c>
      <c r="B472" s="41">
        <f>IFERROR('📋 Registro Paradas'!B472,"")</f>
        <v>0</v>
      </c>
      <c r="C472" s="42">
        <f>IFERROR('📋 Registro Paradas'!C472,"")</f>
        <v>0</v>
      </c>
      <c r="D472" s="43" t="str">
        <f>IFERROR('📋 Registro Paradas'!I472,"")</f>
        <v/>
      </c>
      <c r="E472" s="42">
        <f>IFERROR('📋 Registro Paradas'!E472,"")</f>
        <v>0</v>
      </c>
      <c r="F472" s="44" t="str">
        <f>IFERROR(IF(D472="","",D472*IFERROR(INDEX('⚙️ Parámetros'!$B$23:$B$28,MATCH(C472,'⚙️ Parámetros'!$A$23:$A$28,0)),0)),"")</f>
        <v/>
      </c>
      <c r="G472" s="45" t="str">
        <f>IFERROR(IF(F472="","",F472*IFERROR(INDEX('⚙️ Parámetros'!$E$23:$E$28,MATCH(C472,'⚙️ Parámetros'!$A$23:$A$28,0)),0)),"")</f>
        <v/>
      </c>
      <c r="H472" s="46" t="str">
        <f>IFERROR(IF(D472="","",IFERROR('📋 Registro Paradas'!M472,0)*'⚙️ Parámetros'!$B$32*D472),"")</f>
        <v/>
      </c>
      <c r="I472" s="46" t="str">
        <f>IFERROR(IF(D472="","",MIN(D472,4)*'⚙️ Parámetros'!$B$34+IF('📋 Registro Paradas'!N472="Sí",MIN(D472,8)*'⚙️ Parámetros'!$B$36,0)),"")</f>
        <v/>
      </c>
      <c r="J472" s="47" t="str">
        <f>IFERROR(IF(D472="","",D472*50*('⚙️ Parámetros'!$B$40-1)),"")</f>
        <v/>
      </c>
      <c r="K472" s="48" t="str">
        <f t="shared" si="7"/>
        <v/>
      </c>
      <c r="L472" s="46" t="str">
        <f>IFERROR(IF(D472="","",IF('📋 Registro Paradas'!O472="Sí",F472*'⚙️ Parámetros'!$B$43*IFERROR(INDEX('⚙️ Parámetros'!$E$23:$E$28,MATCH(C472,'⚙️ Parámetros'!$A$23:$A$28,0)),0),0)),"")</f>
        <v/>
      </c>
      <c r="M472" s="46" t="str">
        <f>IFERROR(IF(D472="","",IF(OR('📋 Registro Paradas'!P472="Sí",'📋 Registro Paradas'!P472="Sí — solo reproceso"),1*'⚙️ Parámetros'!$B$32*IFERROR('📋 Registro Paradas'!M472,1),0)),"")</f>
        <v/>
      </c>
      <c r="N472" s="45" t="str">
        <f>IFERROR(IF(D472="","",IF('📋 Registro Paradas'!N472="Sí",I472*('⚙️ Parámetros'!$B$41-1),0)),"")</f>
        <v/>
      </c>
      <c r="O472" s="49" t="str">
        <f>IFERROR(IF(D472="","",SUM(G472:H472,I472,K472,L472:N472)*'⚙️ Parámetros'!$B$44),"")</f>
        <v/>
      </c>
    </row>
    <row r="473" spans="1:15" x14ac:dyDescent="0.25">
      <c r="A473" s="40" t="str">
        <f>IFERROR('📋 Registro Paradas'!A473,"")</f>
        <v/>
      </c>
      <c r="B473" s="41">
        <f>IFERROR('📋 Registro Paradas'!B473,"")</f>
        <v>0</v>
      </c>
      <c r="C473" s="42">
        <f>IFERROR('📋 Registro Paradas'!C473,"")</f>
        <v>0</v>
      </c>
      <c r="D473" s="43" t="str">
        <f>IFERROR('📋 Registro Paradas'!I473,"")</f>
        <v/>
      </c>
      <c r="E473" s="42">
        <f>IFERROR('📋 Registro Paradas'!E473,"")</f>
        <v>0</v>
      </c>
      <c r="F473" s="44" t="str">
        <f>IFERROR(IF(D473="","",D473*IFERROR(INDEX('⚙️ Parámetros'!$B$23:$B$28,MATCH(C473,'⚙️ Parámetros'!$A$23:$A$28,0)),0)),"")</f>
        <v/>
      </c>
      <c r="G473" s="45" t="str">
        <f>IFERROR(IF(F473="","",F473*IFERROR(INDEX('⚙️ Parámetros'!$E$23:$E$28,MATCH(C473,'⚙️ Parámetros'!$A$23:$A$28,0)),0)),"")</f>
        <v/>
      </c>
      <c r="H473" s="46" t="str">
        <f>IFERROR(IF(D473="","",IFERROR('📋 Registro Paradas'!M473,0)*'⚙️ Parámetros'!$B$32*D473),"")</f>
        <v/>
      </c>
      <c r="I473" s="46" t="str">
        <f>IFERROR(IF(D473="","",MIN(D473,4)*'⚙️ Parámetros'!$B$34+IF('📋 Registro Paradas'!N473="Sí",MIN(D473,8)*'⚙️ Parámetros'!$B$36,0)),"")</f>
        <v/>
      </c>
      <c r="J473" s="47" t="str">
        <f>IFERROR(IF(D473="","",D473*50*('⚙️ Parámetros'!$B$40-1)),"")</f>
        <v/>
      </c>
      <c r="K473" s="48" t="str">
        <f t="shared" si="7"/>
        <v/>
      </c>
      <c r="L473" s="46" t="str">
        <f>IFERROR(IF(D473="","",IF('📋 Registro Paradas'!O473="Sí",F473*'⚙️ Parámetros'!$B$43*IFERROR(INDEX('⚙️ Parámetros'!$E$23:$E$28,MATCH(C473,'⚙️ Parámetros'!$A$23:$A$28,0)),0),0)),"")</f>
        <v/>
      </c>
      <c r="M473" s="46" t="str">
        <f>IFERROR(IF(D473="","",IF(OR('📋 Registro Paradas'!P473="Sí",'📋 Registro Paradas'!P473="Sí — solo reproceso"),1*'⚙️ Parámetros'!$B$32*IFERROR('📋 Registro Paradas'!M473,1),0)),"")</f>
        <v/>
      </c>
      <c r="N473" s="45" t="str">
        <f>IFERROR(IF(D473="","",IF('📋 Registro Paradas'!N473="Sí",I473*('⚙️ Parámetros'!$B$41-1),0)),"")</f>
        <v/>
      </c>
      <c r="O473" s="49" t="str">
        <f>IFERROR(IF(D473="","",SUM(G473:H473,I473,K473,L473:N473)*'⚙️ Parámetros'!$B$44),"")</f>
        <v/>
      </c>
    </row>
    <row r="474" spans="1:15" x14ac:dyDescent="0.25">
      <c r="A474" s="40" t="str">
        <f>IFERROR('📋 Registro Paradas'!A474,"")</f>
        <v/>
      </c>
      <c r="B474" s="41">
        <f>IFERROR('📋 Registro Paradas'!B474,"")</f>
        <v>0</v>
      </c>
      <c r="C474" s="42">
        <f>IFERROR('📋 Registro Paradas'!C474,"")</f>
        <v>0</v>
      </c>
      <c r="D474" s="43" t="str">
        <f>IFERROR('📋 Registro Paradas'!I474,"")</f>
        <v/>
      </c>
      <c r="E474" s="42">
        <f>IFERROR('📋 Registro Paradas'!E474,"")</f>
        <v>0</v>
      </c>
      <c r="F474" s="44" t="str">
        <f>IFERROR(IF(D474="","",D474*IFERROR(INDEX('⚙️ Parámetros'!$B$23:$B$28,MATCH(C474,'⚙️ Parámetros'!$A$23:$A$28,0)),0)),"")</f>
        <v/>
      </c>
      <c r="G474" s="45" t="str">
        <f>IFERROR(IF(F474="","",F474*IFERROR(INDEX('⚙️ Parámetros'!$E$23:$E$28,MATCH(C474,'⚙️ Parámetros'!$A$23:$A$28,0)),0)),"")</f>
        <v/>
      </c>
      <c r="H474" s="46" t="str">
        <f>IFERROR(IF(D474="","",IFERROR('📋 Registro Paradas'!M474,0)*'⚙️ Parámetros'!$B$32*D474),"")</f>
        <v/>
      </c>
      <c r="I474" s="46" t="str">
        <f>IFERROR(IF(D474="","",MIN(D474,4)*'⚙️ Parámetros'!$B$34+IF('📋 Registro Paradas'!N474="Sí",MIN(D474,8)*'⚙️ Parámetros'!$B$36,0)),"")</f>
        <v/>
      </c>
      <c r="J474" s="47" t="str">
        <f>IFERROR(IF(D474="","",D474*50*('⚙️ Parámetros'!$B$40-1)),"")</f>
        <v/>
      </c>
      <c r="K474" s="48" t="str">
        <f t="shared" si="7"/>
        <v/>
      </c>
      <c r="L474" s="46" t="str">
        <f>IFERROR(IF(D474="","",IF('📋 Registro Paradas'!O474="Sí",F474*'⚙️ Parámetros'!$B$43*IFERROR(INDEX('⚙️ Parámetros'!$E$23:$E$28,MATCH(C474,'⚙️ Parámetros'!$A$23:$A$28,0)),0),0)),"")</f>
        <v/>
      </c>
      <c r="M474" s="46" t="str">
        <f>IFERROR(IF(D474="","",IF(OR('📋 Registro Paradas'!P474="Sí",'📋 Registro Paradas'!P474="Sí — solo reproceso"),1*'⚙️ Parámetros'!$B$32*IFERROR('📋 Registro Paradas'!M474,1),0)),"")</f>
        <v/>
      </c>
      <c r="N474" s="45" t="str">
        <f>IFERROR(IF(D474="","",IF('📋 Registro Paradas'!N474="Sí",I474*('⚙️ Parámetros'!$B$41-1),0)),"")</f>
        <v/>
      </c>
      <c r="O474" s="49" t="str">
        <f>IFERROR(IF(D474="","",SUM(G474:H474,I474,K474,L474:N474)*'⚙️ Parámetros'!$B$44),"")</f>
        <v/>
      </c>
    </row>
    <row r="475" spans="1:15" x14ac:dyDescent="0.25">
      <c r="A475" s="40" t="str">
        <f>IFERROR('📋 Registro Paradas'!A475,"")</f>
        <v/>
      </c>
      <c r="B475" s="41">
        <f>IFERROR('📋 Registro Paradas'!B475,"")</f>
        <v>0</v>
      </c>
      <c r="C475" s="42">
        <f>IFERROR('📋 Registro Paradas'!C475,"")</f>
        <v>0</v>
      </c>
      <c r="D475" s="43" t="str">
        <f>IFERROR('📋 Registro Paradas'!I475,"")</f>
        <v/>
      </c>
      <c r="E475" s="42">
        <f>IFERROR('📋 Registro Paradas'!E475,"")</f>
        <v>0</v>
      </c>
      <c r="F475" s="44" t="str">
        <f>IFERROR(IF(D475="","",D475*IFERROR(INDEX('⚙️ Parámetros'!$B$23:$B$28,MATCH(C475,'⚙️ Parámetros'!$A$23:$A$28,0)),0)),"")</f>
        <v/>
      </c>
      <c r="G475" s="45" t="str">
        <f>IFERROR(IF(F475="","",F475*IFERROR(INDEX('⚙️ Parámetros'!$E$23:$E$28,MATCH(C475,'⚙️ Parámetros'!$A$23:$A$28,0)),0)),"")</f>
        <v/>
      </c>
      <c r="H475" s="46" t="str">
        <f>IFERROR(IF(D475="","",IFERROR('📋 Registro Paradas'!M475,0)*'⚙️ Parámetros'!$B$32*D475),"")</f>
        <v/>
      </c>
      <c r="I475" s="46" t="str">
        <f>IFERROR(IF(D475="","",MIN(D475,4)*'⚙️ Parámetros'!$B$34+IF('📋 Registro Paradas'!N475="Sí",MIN(D475,8)*'⚙️ Parámetros'!$B$36,0)),"")</f>
        <v/>
      </c>
      <c r="J475" s="47" t="str">
        <f>IFERROR(IF(D475="","",D475*50*('⚙️ Parámetros'!$B$40-1)),"")</f>
        <v/>
      </c>
      <c r="K475" s="48" t="str">
        <f t="shared" si="7"/>
        <v/>
      </c>
      <c r="L475" s="46" t="str">
        <f>IFERROR(IF(D475="","",IF('📋 Registro Paradas'!O475="Sí",F475*'⚙️ Parámetros'!$B$43*IFERROR(INDEX('⚙️ Parámetros'!$E$23:$E$28,MATCH(C475,'⚙️ Parámetros'!$A$23:$A$28,0)),0),0)),"")</f>
        <v/>
      </c>
      <c r="M475" s="46" t="str">
        <f>IFERROR(IF(D475="","",IF(OR('📋 Registro Paradas'!P475="Sí",'📋 Registro Paradas'!P475="Sí — solo reproceso"),1*'⚙️ Parámetros'!$B$32*IFERROR('📋 Registro Paradas'!M475,1),0)),"")</f>
        <v/>
      </c>
      <c r="N475" s="45" t="str">
        <f>IFERROR(IF(D475="","",IF('📋 Registro Paradas'!N475="Sí",I475*('⚙️ Parámetros'!$B$41-1),0)),"")</f>
        <v/>
      </c>
      <c r="O475" s="49" t="str">
        <f>IFERROR(IF(D475="","",SUM(G475:H475,I475,K475,L475:N475)*'⚙️ Parámetros'!$B$44),"")</f>
        <v/>
      </c>
    </row>
    <row r="476" spans="1:15" x14ac:dyDescent="0.25">
      <c r="A476" s="40" t="str">
        <f>IFERROR('📋 Registro Paradas'!A476,"")</f>
        <v/>
      </c>
      <c r="B476" s="41">
        <f>IFERROR('📋 Registro Paradas'!B476,"")</f>
        <v>0</v>
      </c>
      <c r="C476" s="42">
        <f>IFERROR('📋 Registro Paradas'!C476,"")</f>
        <v>0</v>
      </c>
      <c r="D476" s="43" t="str">
        <f>IFERROR('📋 Registro Paradas'!I476,"")</f>
        <v/>
      </c>
      <c r="E476" s="42">
        <f>IFERROR('📋 Registro Paradas'!E476,"")</f>
        <v>0</v>
      </c>
      <c r="F476" s="44" t="str">
        <f>IFERROR(IF(D476="","",D476*IFERROR(INDEX('⚙️ Parámetros'!$B$23:$B$28,MATCH(C476,'⚙️ Parámetros'!$A$23:$A$28,0)),0)),"")</f>
        <v/>
      </c>
      <c r="G476" s="45" t="str">
        <f>IFERROR(IF(F476="","",F476*IFERROR(INDEX('⚙️ Parámetros'!$E$23:$E$28,MATCH(C476,'⚙️ Parámetros'!$A$23:$A$28,0)),0)),"")</f>
        <v/>
      </c>
      <c r="H476" s="46" t="str">
        <f>IFERROR(IF(D476="","",IFERROR('📋 Registro Paradas'!M476,0)*'⚙️ Parámetros'!$B$32*D476),"")</f>
        <v/>
      </c>
      <c r="I476" s="46" t="str">
        <f>IFERROR(IF(D476="","",MIN(D476,4)*'⚙️ Parámetros'!$B$34+IF('📋 Registro Paradas'!N476="Sí",MIN(D476,8)*'⚙️ Parámetros'!$B$36,0)),"")</f>
        <v/>
      </c>
      <c r="J476" s="47" t="str">
        <f>IFERROR(IF(D476="","",D476*50*('⚙️ Parámetros'!$B$40-1)),"")</f>
        <v/>
      </c>
      <c r="K476" s="48" t="str">
        <f t="shared" si="7"/>
        <v/>
      </c>
      <c r="L476" s="46" t="str">
        <f>IFERROR(IF(D476="","",IF('📋 Registro Paradas'!O476="Sí",F476*'⚙️ Parámetros'!$B$43*IFERROR(INDEX('⚙️ Parámetros'!$E$23:$E$28,MATCH(C476,'⚙️ Parámetros'!$A$23:$A$28,0)),0),0)),"")</f>
        <v/>
      </c>
      <c r="M476" s="46" t="str">
        <f>IFERROR(IF(D476="","",IF(OR('📋 Registro Paradas'!P476="Sí",'📋 Registro Paradas'!P476="Sí — solo reproceso"),1*'⚙️ Parámetros'!$B$32*IFERROR('📋 Registro Paradas'!M476,1),0)),"")</f>
        <v/>
      </c>
      <c r="N476" s="45" t="str">
        <f>IFERROR(IF(D476="","",IF('📋 Registro Paradas'!N476="Sí",I476*('⚙️ Parámetros'!$B$41-1),0)),"")</f>
        <v/>
      </c>
      <c r="O476" s="49" t="str">
        <f>IFERROR(IF(D476="","",SUM(G476:H476,I476,K476,L476:N476)*'⚙️ Parámetros'!$B$44),"")</f>
        <v/>
      </c>
    </row>
    <row r="477" spans="1:15" x14ac:dyDescent="0.25">
      <c r="A477" s="40" t="str">
        <f>IFERROR('📋 Registro Paradas'!A477,"")</f>
        <v/>
      </c>
      <c r="B477" s="41">
        <f>IFERROR('📋 Registro Paradas'!B477,"")</f>
        <v>0</v>
      </c>
      <c r="C477" s="42">
        <f>IFERROR('📋 Registro Paradas'!C477,"")</f>
        <v>0</v>
      </c>
      <c r="D477" s="43" t="str">
        <f>IFERROR('📋 Registro Paradas'!I477,"")</f>
        <v/>
      </c>
      <c r="E477" s="42">
        <f>IFERROR('📋 Registro Paradas'!E477,"")</f>
        <v>0</v>
      </c>
      <c r="F477" s="44" t="str">
        <f>IFERROR(IF(D477="","",D477*IFERROR(INDEX('⚙️ Parámetros'!$B$23:$B$28,MATCH(C477,'⚙️ Parámetros'!$A$23:$A$28,0)),0)),"")</f>
        <v/>
      </c>
      <c r="G477" s="45" t="str">
        <f>IFERROR(IF(F477="","",F477*IFERROR(INDEX('⚙️ Parámetros'!$E$23:$E$28,MATCH(C477,'⚙️ Parámetros'!$A$23:$A$28,0)),0)),"")</f>
        <v/>
      </c>
      <c r="H477" s="46" t="str">
        <f>IFERROR(IF(D477="","",IFERROR('📋 Registro Paradas'!M477,0)*'⚙️ Parámetros'!$B$32*D477),"")</f>
        <v/>
      </c>
      <c r="I477" s="46" t="str">
        <f>IFERROR(IF(D477="","",MIN(D477,4)*'⚙️ Parámetros'!$B$34+IF('📋 Registro Paradas'!N477="Sí",MIN(D477,8)*'⚙️ Parámetros'!$B$36,0)),"")</f>
        <v/>
      </c>
      <c r="J477" s="47" t="str">
        <f>IFERROR(IF(D477="","",D477*50*('⚙️ Parámetros'!$B$40-1)),"")</f>
        <v/>
      </c>
      <c r="K477" s="48" t="str">
        <f t="shared" si="7"/>
        <v/>
      </c>
      <c r="L477" s="46" t="str">
        <f>IFERROR(IF(D477="","",IF('📋 Registro Paradas'!O477="Sí",F477*'⚙️ Parámetros'!$B$43*IFERROR(INDEX('⚙️ Parámetros'!$E$23:$E$28,MATCH(C477,'⚙️ Parámetros'!$A$23:$A$28,0)),0),0)),"")</f>
        <v/>
      </c>
      <c r="M477" s="46" t="str">
        <f>IFERROR(IF(D477="","",IF(OR('📋 Registro Paradas'!P477="Sí",'📋 Registro Paradas'!P477="Sí — solo reproceso"),1*'⚙️ Parámetros'!$B$32*IFERROR('📋 Registro Paradas'!M477,1),0)),"")</f>
        <v/>
      </c>
      <c r="N477" s="45" t="str">
        <f>IFERROR(IF(D477="","",IF('📋 Registro Paradas'!N477="Sí",I477*('⚙️ Parámetros'!$B$41-1),0)),"")</f>
        <v/>
      </c>
      <c r="O477" s="49" t="str">
        <f>IFERROR(IF(D477="","",SUM(G477:H477,I477,K477,L477:N477)*'⚙️ Parámetros'!$B$44),"")</f>
        <v/>
      </c>
    </row>
    <row r="478" spans="1:15" x14ac:dyDescent="0.25">
      <c r="A478" s="40" t="str">
        <f>IFERROR('📋 Registro Paradas'!A478,"")</f>
        <v/>
      </c>
      <c r="B478" s="41">
        <f>IFERROR('📋 Registro Paradas'!B478,"")</f>
        <v>0</v>
      </c>
      <c r="C478" s="42">
        <f>IFERROR('📋 Registro Paradas'!C478,"")</f>
        <v>0</v>
      </c>
      <c r="D478" s="43" t="str">
        <f>IFERROR('📋 Registro Paradas'!I478,"")</f>
        <v/>
      </c>
      <c r="E478" s="42">
        <f>IFERROR('📋 Registro Paradas'!E478,"")</f>
        <v>0</v>
      </c>
      <c r="F478" s="44" t="str">
        <f>IFERROR(IF(D478="","",D478*IFERROR(INDEX('⚙️ Parámetros'!$B$23:$B$28,MATCH(C478,'⚙️ Parámetros'!$A$23:$A$28,0)),0)),"")</f>
        <v/>
      </c>
      <c r="G478" s="45" t="str">
        <f>IFERROR(IF(F478="","",F478*IFERROR(INDEX('⚙️ Parámetros'!$E$23:$E$28,MATCH(C478,'⚙️ Parámetros'!$A$23:$A$28,0)),0)),"")</f>
        <v/>
      </c>
      <c r="H478" s="46" t="str">
        <f>IFERROR(IF(D478="","",IFERROR('📋 Registro Paradas'!M478,0)*'⚙️ Parámetros'!$B$32*D478),"")</f>
        <v/>
      </c>
      <c r="I478" s="46" t="str">
        <f>IFERROR(IF(D478="","",MIN(D478,4)*'⚙️ Parámetros'!$B$34+IF('📋 Registro Paradas'!N478="Sí",MIN(D478,8)*'⚙️ Parámetros'!$B$36,0)),"")</f>
        <v/>
      </c>
      <c r="J478" s="47" t="str">
        <f>IFERROR(IF(D478="","",D478*50*('⚙️ Parámetros'!$B$40-1)),"")</f>
        <v/>
      </c>
      <c r="K478" s="48" t="str">
        <f t="shared" si="7"/>
        <v/>
      </c>
      <c r="L478" s="46" t="str">
        <f>IFERROR(IF(D478="","",IF('📋 Registro Paradas'!O478="Sí",F478*'⚙️ Parámetros'!$B$43*IFERROR(INDEX('⚙️ Parámetros'!$E$23:$E$28,MATCH(C478,'⚙️ Parámetros'!$A$23:$A$28,0)),0),0)),"")</f>
        <v/>
      </c>
      <c r="M478" s="46" t="str">
        <f>IFERROR(IF(D478="","",IF(OR('📋 Registro Paradas'!P478="Sí",'📋 Registro Paradas'!P478="Sí — solo reproceso"),1*'⚙️ Parámetros'!$B$32*IFERROR('📋 Registro Paradas'!M478,1),0)),"")</f>
        <v/>
      </c>
      <c r="N478" s="45" t="str">
        <f>IFERROR(IF(D478="","",IF('📋 Registro Paradas'!N478="Sí",I478*('⚙️ Parámetros'!$B$41-1),0)),"")</f>
        <v/>
      </c>
      <c r="O478" s="49" t="str">
        <f>IFERROR(IF(D478="","",SUM(G478:H478,I478,K478,L478:N478)*'⚙️ Parámetros'!$B$44),"")</f>
        <v/>
      </c>
    </row>
    <row r="479" spans="1:15" x14ac:dyDescent="0.25">
      <c r="A479" s="40" t="str">
        <f>IFERROR('📋 Registro Paradas'!A479,"")</f>
        <v/>
      </c>
      <c r="B479" s="41">
        <f>IFERROR('📋 Registro Paradas'!B479,"")</f>
        <v>0</v>
      </c>
      <c r="C479" s="42">
        <f>IFERROR('📋 Registro Paradas'!C479,"")</f>
        <v>0</v>
      </c>
      <c r="D479" s="43" t="str">
        <f>IFERROR('📋 Registro Paradas'!I479,"")</f>
        <v/>
      </c>
      <c r="E479" s="42">
        <f>IFERROR('📋 Registro Paradas'!E479,"")</f>
        <v>0</v>
      </c>
      <c r="F479" s="44" t="str">
        <f>IFERROR(IF(D479="","",D479*IFERROR(INDEX('⚙️ Parámetros'!$B$23:$B$28,MATCH(C479,'⚙️ Parámetros'!$A$23:$A$28,0)),0)),"")</f>
        <v/>
      </c>
      <c r="G479" s="45" t="str">
        <f>IFERROR(IF(F479="","",F479*IFERROR(INDEX('⚙️ Parámetros'!$E$23:$E$28,MATCH(C479,'⚙️ Parámetros'!$A$23:$A$28,0)),0)),"")</f>
        <v/>
      </c>
      <c r="H479" s="46" t="str">
        <f>IFERROR(IF(D479="","",IFERROR('📋 Registro Paradas'!M479,0)*'⚙️ Parámetros'!$B$32*D479),"")</f>
        <v/>
      </c>
      <c r="I479" s="46" t="str">
        <f>IFERROR(IF(D479="","",MIN(D479,4)*'⚙️ Parámetros'!$B$34+IF('📋 Registro Paradas'!N479="Sí",MIN(D479,8)*'⚙️ Parámetros'!$B$36,0)),"")</f>
        <v/>
      </c>
      <c r="J479" s="47" t="str">
        <f>IFERROR(IF(D479="","",D479*50*('⚙️ Parámetros'!$B$40-1)),"")</f>
        <v/>
      </c>
      <c r="K479" s="48" t="str">
        <f t="shared" si="7"/>
        <v/>
      </c>
      <c r="L479" s="46" t="str">
        <f>IFERROR(IF(D479="","",IF('📋 Registro Paradas'!O479="Sí",F479*'⚙️ Parámetros'!$B$43*IFERROR(INDEX('⚙️ Parámetros'!$E$23:$E$28,MATCH(C479,'⚙️ Parámetros'!$A$23:$A$28,0)),0),0)),"")</f>
        <v/>
      </c>
      <c r="M479" s="46" t="str">
        <f>IFERROR(IF(D479="","",IF(OR('📋 Registro Paradas'!P479="Sí",'📋 Registro Paradas'!P479="Sí — solo reproceso"),1*'⚙️ Parámetros'!$B$32*IFERROR('📋 Registro Paradas'!M479,1),0)),"")</f>
        <v/>
      </c>
      <c r="N479" s="45" t="str">
        <f>IFERROR(IF(D479="","",IF('📋 Registro Paradas'!N479="Sí",I479*('⚙️ Parámetros'!$B$41-1),0)),"")</f>
        <v/>
      </c>
      <c r="O479" s="49" t="str">
        <f>IFERROR(IF(D479="","",SUM(G479:H479,I479,K479,L479:N479)*'⚙️ Parámetros'!$B$44),"")</f>
        <v/>
      </c>
    </row>
    <row r="480" spans="1:15" x14ac:dyDescent="0.25">
      <c r="A480" s="40" t="str">
        <f>IFERROR('📋 Registro Paradas'!A480,"")</f>
        <v/>
      </c>
      <c r="B480" s="41">
        <f>IFERROR('📋 Registro Paradas'!B480,"")</f>
        <v>0</v>
      </c>
      <c r="C480" s="42">
        <f>IFERROR('📋 Registro Paradas'!C480,"")</f>
        <v>0</v>
      </c>
      <c r="D480" s="43" t="str">
        <f>IFERROR('📋 Registro Paradas'!I480,"")</f>
        <v/>
      </c>
      <c r="E480" s="42">
        <f>IFERROR('📋 Registro Paradas'!E480,"")</f>
        <v>0</v>
      </c>
      <c r="F480" s="44" t="str">
        <f>IFERROR(IF(D480="","",D480*IFERROR(INDEX('⚙️ Parámetros'!$B$23:$B$28,MATCH(C480,'⚙️ Parámetros'!$A$23:$A$28,0)),0)),"")</f>
        <v/>
      </c>
      <c r="G480" s="45" t="str">
        <f>IFERROR(IF(F480="","",F480*IFERROR(INDEX('⚙️ Parámetros'!$E$23:$E$28,MATCH(C480,'⚙️ Parámetros'!$A$23:$A$28,0)),0)),"")</f>
        <v/>
      </c>
      <c r="H480" s="46" t="str">
        <f>IFERROR(IF(D480="","",IFERROR('📋 Registro Paradas'!M480,0)*'⚙️ Parámetros'!$B$32*D480),"")</f>
        <v/>
      </c>
      <c r="I480" s="46" t="str">
        <f>IFERROR(IF(D480="","",MIN(D480,4)*'⚙️ Parámetros'!$B$34+IF('📋 Registro Paradas'!N480="Sí",MIN(D480,8)*'⚙️ Parámetros'!$B$36,0)),"")</f>
        <v/>
      </c>
      <c r="J480" s="47" t="str">
        <f>IFERROR(IF(D480="","",D480*50*('⚙️ Parámetros'!$B$40-1)),"")</f>
        <v/>
      </c>
      <c r="K480" s="48" t="str">
        <f t="shared" si="7"/>
        <v/>
      </c>
      <c r="L480" s="46" t="str">
        <f>IFERROR(IF(D480="","",IF('📋 Registro Paradas'!O480="Sí",F480*'⚙️ Parámetros'!$B$43*IFERROR(INDEX('⚙️ Parámetros'!$E$23:$E$28,MATCH(C480,'⚙️ Parámetros'!$A$23:$A$28,0)),0),0)),"")</f>
        <v/>
      </c>
      <c r="M480" s="46" t="str">
        <f>IFERROR(IF(D480="","",IF(OR('📋 Registro Paradas'!P480="Sí",'📋 Registro Paradas'!P480="Sí — solo reproceso"),1*'⚙️ Parámetros'!$B$32*IFERROR('📋 Registro Paradas'!M480,1),0)),"")</f>
        <v/>
      </c>
      <c r="N480" s="45" t="str">
        <f>IFERROR(IF(D480="","",IF('📋 Registro Paradas'!N480="Sí",I480*('⚙️ Parámetros'!$B$41-1),0)),"")</f>
        <v/>
      </c>
      <c r="O480" s="49" t="str">
        <f>IFERROR(IF(D480="","",SUM(G480:H480,I480,K480,L480:N480)*'⚙️ Parámetros'!$B$44),"")</f>
        <v/>
      </c>
    </row>
    <row r="481" spans="1:15" x14ac:dyDescent="0.25">
      <c r="A481" s="40" t="str">
        <f>IFERROR('📋 Registro Paradas'!A481,"")</f>
        <v/>
      </c>
      <c r="B481" s="41">
        <f>IFERROR('📋 Registro Paradas'!B481,"")</f>
        <v>0</v>
      </c>
      <c r="C481" s="42">
        <f>IFERROR('📋 Registro Paradas'!C481,"")</f>
        <v>0</v>
      </c>
      <c r="D481" s="43" t="str">
        <f>IFERROR('📋 Registro Paradas'!I481,"")</f>
        <v/>
      </c>
      <c r="E481" s="42">
        <f>IFERROR('📋 Registro Paradas'!E481,"")</f>
        <v>0</v>
      </c>
      <c r="F481" s="44" t="str">
        <f>IFERROR(IF(D481="","",D481*IFERROR(INDEX('⚙️ Parámetros'!$B$23:$B$28,MATCH(C481,'⚙️ Parámetros'!$A$23:$A$28,0)),0)),"")</f>
        <v/>
      </c>
      <c r="G481" s="45" t="str">
        <f>IFERROR(IF(F481="","",F481*IFERROR(INDEX('⚙️ Parámetros'!$E$23:$E$28,MATCH(C481,'⚙️ Parámetros'!$A$23:$A$28,0)),0)),"")</f>
        <v/>
      </c>
      <c r="H481" s="46" t="str">
        <f>IFERROR(IF(D481="","",IFERROR('📋 Registro Paradas'!M481,0)*'⚙️ Parámetros'!$B$32*D481),"")</f>
        <v/>
      </c>
      <c r="I481" s="46" t="str">
        <f>IFERROR(IF(D481="","",MIN(D481,4)*'⚙️ Parámetros'!$B$34+IF('📋 Registro Paradas'!N481="Sí",MIN(D481,8)*'⚙️ Parámetros'!$B$36,0)),"")</f>
        <v/>
      </c>
      <c r="J481" s="47" t="str">
        <f>IFERROR(IF(D481="","",D481*50*('⚙️ Parámetros'!$B$40-1)),"")</f>
        <v/>
      </c>
      <c r="K481" s="48" t="str">
        <f t="shared" si="7"/>
        <v/>
      </c>
      <c r="L481" s="46" t="str">
        <f>IFERROR(IF(D481="","",IF('📋 Registro Paradas'!O481="Sí",F481*'⚙️ Parámetros'!$B$43*IFERROR(INDEX('⚙️ Parámetros'!$E$23:$E$28,MATCH(C481,'⚙️ Parámetros'!$A$23:$A$28,0)),0),0)),"")</f>
        <v/>
      </c>
      <c r="M481" s="46" t="str">
        <f>IFERROR(IF(D481="","",IF(OR('📋 Registro Paradas'!P481="Sí",'📋 Registro Paradas'!P481="Sí — solo reproceso"),1*'⚙️ Parámetros'!$B$32*IFERROR('📋 Registro Paradas'!M481,1),0)),"")</f>
        <v/>
      </c>
      <c r="N481" s="45" t="str">
        <f>IFERROR(IF(D481="","",IF('📋 Registro Paradas'!N481="Sí",I481*('⚙️ Parámetros'!$B$41-1),0)),"")</f>
        <v/>
      </c>
      <c r="O481" s="49" t="str">
        <f>IFERROR(IF(D481="","",SUM(G481:H481,I481,K481,L481:N481)*'⚙️ Parámetros'!$B$44),"")</f>
        <v/>
      </c>
    </row>
    <row r="482" spans="1:15" x14ac:dyDescent="0.25">
      <c r="A482" s="40" t="str">
        <f>IFERROR('📋 Registro Paradas'!A482,"")</f>
        <v/>
      </c>
      <c r="B482" s="41">
        <f>IFERROR('📋 Registro Paradas'!B482,"")</f>
        <v>0</v>
      </c>
      <c r="C482" s="42">
        <f>IFERROR('📋 Registro Paradas'!C482,"")</f>
        <v>0</v>
      </c>
      <c r="D482" s="43" t="str">
        <f>IFERROR('📋 Registro Paradas'!I482,"")</f>
        <v/>
      </c>
      <c r="E482" s="42">
        <f>IFERROR('📋 Registro Paradas'!E482,"")</f>
        <v>0</v>
      </c>
      <c r="F482" s="44" t="str">
        <f>IFERROR(IF(D482="","",D482*IFERROR(INDEX('⚙️ Parámetros'!$B$23:$B$28,MATCH(C482,'⚙️ Parámetros'!$A$23:$A$28,0)),0)),"")</f>
        <v/>
      </c>
      <c r="G482" s="45" t="str">
        <f>IFERROR(IF(F482="","",F482*IFERROR(INDEX('⚙️ Parámetros'!$E$23:$E$28,MATCH(C482,'⚙️ Parámetros'!$A$23:$A$28,0)),0)),"")</f>
        <v/>
      </c>
      <c r="H482" s="46" t="str">
        <f>IFERROR(IF(D482="","",IFERROR('📋 Registro Paradas'!M482,0)*'⚙️ Parámetros'!$B$32*D482),"")</f>
        <v/>
      </c>
      <c r="I482" s="46" t="str">
        <f>IFERROR(IF(D482="","",MIN(D482,4)*'⚙️ Parámetros'!$B$34+IF('📋 Registro Paradas'!N482="Sí",MIN(D482,8)*'⚙️ Parámetros'!$B$36,0)),"")</f>
        <v/>
      </c>
      <c r="J482" s="47" t="str">
        <f>IFERROR(IF(D482="","",D482*50*('⚙️ Parámetros'!$B$40-1)),"")</f>
        <v/>
      </c>
      <c r="K482" s="48" t="str">
        <f t="shared" si="7"/>
        <v/>
      </c>
      <c r="L482" s="46" t="str">
        <f>IFERROR(IF(D482="","",IF('📋 Registro Paradas'!O482="Sí",F482*'⚙️ Parámetros'!$B$43*IFERROR(INDEX('⚙️ Parámetros'!$E$23:$E$28,MATCH(C482,'⚙️ Parámetros'!$A$23:$A$28,0)),0),0)),"")</f>
        <v/>
      </c>
      <c r="M482" s="46" t="str">
        <f>IFERROR(IF(D482="","",IF(OR('📋 Registro Paradas'!P482="Sí",'📋 Registro Paradas'!P482="Sí — solo reproceso"),1*'⚙️ Parámetros'!$B$32*IFERROR('📋 Registro Paradas'!M482,1),0)),"")</f>
        <v/>
      </c>
      <c r="N482" s="45" t="str">
        <f>IFERROR(IF(D482="","",IF('📋 Registro Paradas'!N482="Sí",I482*('⚙️ Parámetros'!$B$41-1),0)),"")</f>
        <v/>
      </c>
      <c r="O482" s="49" t="str">
        <f>IFERROR(IF(D482="","",SUM(G482:H482,I482,K482,L482:N482)*'⚙️ Parámetros'!$B$44),"")</f>
        <v/>
      </c>
    </row>
    <row r="483" spans="1:15" x14ac:dyDescent="0.25">
      <c r="A483" s="40" t="str">
        <f>IFERROR('📋 Registro Paradas'!A483,"")</f>
        <v/>
      </c>
      <c r="B483" s="41">
        <f>IFERROR('📋 Registro Paradas'!B483,"")</f>
        <v>0</v>
      </c>
      <c r="C483" s="42">
        <f>IFERROR('📋 Registro Paradas'!C483,"")</f>
        <v>0</v>
      </c>
      <c r="D483" s="43" t="str">
        <f>IFERROR('📋 Registro Paradas'!I483,"")</f>
        <v/>
      </c>
      <c r="E483" s="42">
        <f>IFERROR('📋 Registro Paradas'!E483,"")</f>
        <v>0</v>
      </c>
      <c r="F483" s="44" t="str">
        <f>IFERROR(IF(D483="","",D483*IFERROR(INDEX('⚙️ Parámetros'!$B$23:$B$28,MATCH(C483,'⚙️ Parámetros'!$A$23:$A$28,0)),0)),"")</f>
        <v/>
      </c>
      <c r="G483" s="45" t="str">
        <f>IFERROR(IF(F483="","",F483*IFERROR(INDEX('⚙️ Parámetros'!$E$23:$E$28,MATCH(C483,'⚙️ Parámetros'!$A$23:$A$28,0)),0)),"")</f>
        <v/>
      </c>
      <c r="H483" s="46" t="str">
        <f>IFERROR(IF(D483="","",IFERROR('📋 Registro Paradas'!M483,0)*'⚙️ Parámetros'!$B$32*D483),"")</f>
        <v/>
      </c>
      <c r="I483" s="46" t="str">
        <f>IFERROR(IF(D483="","",MIN(D483,4)*'⚙️ Parámetros'!$B$34+IF('📋 Registro Paradas'!N483="Sí",MIN(D483,8)*'⚙️ Parámetros'!$B$36,0)),"")</f>
        <v/>
      </c>
      <c r="J483" s="47" t="str">
        <f>IFERROR(IF(D483="","",D483*50*('⚙️ Parámetros'!$B$40-1)),"")</f>
        <v/>
      </c>
      <c r="K483" s="48" t="str">
        <f t="shared" si="7"/>
        <v/>
      </c>
      <c r="L483" s="46" t="str">
        <f>IFERROR(IF(D483="","",IF('📋 Registro Paradas'!O483="Sí",F483*'⚙️ Parámetros'!$B$43*IFERROR(INDEX('⚙️ Parámetros'!$E$23:$E$28,MATCH(C483,'⚙️ Parámetros'!$A$23:$A$28,0)),0),0)),"")</f>
        <v/>
      </c>
      <c r="M483" s="46" t="str">
        <f>IFERROR(IF(D483="","",IF(OR('📋 Registro Paradas'!P483="Sí",'📋 Registro Paradas'!P483="Sí — solo reproceso"),1*'⚙️ Parámetros'!$B$32*IFERROR('📋 Registro Paradas'!M483,1),0)),"")</f>
        <v/>
      </c>
      <c r="N483" s="45" t="str">
        <f>IFERROR(IF(D483="","",IF('📋 Registro Paradas'!N483="Sí",I483*('⚙️ Parámetros'!$B$41-1),0)),"")</f>
        <v/>
      </c>
      <c r="O483" s="49" t="str">
        <f>IFERROR(IF(D483="","",SUM(G483:H483,I483,K483,L483:N483)*'⚙️ Parámetros'!$B$44),"")</f>
        <v/>
      </c>
    </row>
    <row r="484" spans="1:15" x14ac:dyDescent="0.25">
      <c r="A484" s="40" t="str">
        <f>IFERROR('📋 Registro Paradas'!A484,"")</f>
        <v/>
      </c>
      <c r="B484" s="41">
        <f>IFERROR('📋 Registro Paradas'!B484,"")</f>
        <v>0</v>
      </c>
      <c r="C484" s="42">
        <f>IFERROR('📋 Registro Paradas'!C484,"")</f>
        <v>0</v>
      </c>
      <c r="D484" s="43" t="str">
        <f>IFERROR('📋 Registro Paradas'!I484,"")</f>
        <v/>
      </c>
      <c r="E484" s="42">
        <f>IFERROR('📋 Registro Paradas'!E484,"")</f>
        <v>0</v>
      </c>
      <c r="F484" s="44" t="str">
        <f>IFERROR(IF(D484="","",D484*IFERROR(INDEX('⚙️ Parámetros'!$B$23:$B$28,MATCH(C484,'⚙️ Parámetros'!$A$23:$A$28,0)),0)),"")</f>
        <v/>
      </c>
      <c r="G484" s="45" t="str">
        <f>IFERROR(IF(F484="","",F484*IFERROR(INDEX('⚙️ Parámetros'!$E$23:$E$28,MATCH(C484,'⚙️ Parámetros'!$A$23:$A$28,0)),0)),"")</f>
        <v/>
      </c>
      <c r="H484" s="46" t="str">
        <f>IFERROR(IF(D484="","",IFERROR('📋 Registro Paradas'!M484,0)*'⚙️ Parámetros'!$B$32*D484),"")</f>
        <v/>
      </c>
      <c r="I484" s="46" t="str">
        <f>IFERROR(IF(D484="","",MIN(D484,4)*'⚙️ Parámetros'!$B$34+IF('📋 Registro Paradas'!N484="Sí",MIN(D484,8)*'⚙️ Parámetros'!$B$36,0)),"")</f>
        <v/>
      </c>
      <c r="J484" s="47" t="str">
        <f>IFERROR(IF(D484="","",D484*50*('⚙️ Parámetros'!$B$40-1)),"")</f>
        <v/>
      </c>
      <c r="K484" s="48" t="str">
        <f t="shared" si="7"/>
        <v/>
      </c>
      <c r="L484" s="46" t="str">
        <f>IFERROR(IF(D484="","",IF('📋 Registro Paradas'!O484="Sí",F484*'⚙️ Parámetros'!$B$43*IFERROR(INDEX('⚙️ Parámetros'!$E$23:$E$28,MATCH(C484,'⚙️ Parámetros'!$A$23:$A$28,0)),0),0)),"")</f>
        <v/>
      </c>
      <c r="M484" s="46" t="str">
        <f>IFERROR(IF(D484="","",IF(OR('📋 Registro Paradas'!P484="Sí",'📋 Registro Paradas'!P484="Sí — solo reproceso"),1*'⚙️ Parámetros'!$B$32*IFERROR('📋 Registro Paradas'!M484,1),0)),"")</f>
        <v/>
      </c>
      <c r="N484" s="45" t="str">
        <f>IFERROR(IF(D484="","",IF('📋 Registro Paradas'!N484="Sí",I484*('⚙️ Parámetros'!$B$41-1),0)),"")</f>
        <v/>
      </c>
      <c r="O484" s="49" t="str">
        <f>IFERROR(IF(D484="","",SUM(G484:H484,I484,K484,L484:N484)*'⚙️ Parámetros'!$B$44),"")</f>
        <v/>
      </c>
    </row>
    <row r="485" spans="1:15" x14ac:dyDescent="0.25">
      <c r="A485" s="40" t="str">
        <f>IFERROR('📋 Registro Paradas'!A485,"")</f>
        <v/>
      </c>
      <c r="B485" s="41">
        <f>IFERROR('📋 Registro Paradas'!B485,"")</f>
        <v>0</v>
      </c>
      <c r="C485" s="42">
        <f>IFERROR('📋 Registro Paradas'!C485,"")</f>
        <v>0</v>
      </c>
      <c r="D485" s="43" t="str">
        <f>IFERROR('📋 Registro Paradas'!I485,"")</f>
        <v/>
      </c>
      <c r="E485" s="42">
        <f>IFERROR('📋 Registro Paradas'!E485,"")</f>
        <v>0</v>
      </c>
      <c r="F485" s="44" t="str">
        <f>IFERROR(IF(D485="","",D485*IFERROR(INDEX('⚙️ Parámetros'!$B$23:$B$28,MATCH(C485,'⚙️ Parámetros'!$A$23:$A$28,0)),0)),"")</f>
        <v/>
      </c>
      <c r="G485" s="45" t="str">
        <f>IFERROR(IF(F485="","",F485*IFERROR(INDEX('⚙️ Parámetros'!$E$23:$E$28,MATCH(C485,'⚙️ Parámetros'!$A$23:$A$28,0)),0)),"")</f>
        <v/>
      </c>
      <c r="H485" s="46" t="str">
        <f>IFERROR(IF(D485="","",IFERROR('📋 Registro Paradas'!M485,0)*'⚙️ Parámetros'!$B$32*D485),"")</f>
        <v/>
      </c>
      <c r="I485" s="46" t="str">
        <f>IFERROR(IF(D485="","",MIN(D485,4)*'⚙️ Parámetros'!$B$34+IF('📋 Registro Paradas'!N485="Sí",MIN(D485,8)*'⚙️ Parámetros'!$B$36,0)),"")</f>
        <v/>
      </c>
      <c r="J485" s="47" t="str">
        <f>IFERROR(IF(D485="","",D485*50*('⚙️ Parámetros'!$B$40-1)),"")</f>
        <v/>
      </c>
      <c r="K485" s="48" t="str">
        <f t="shared" si="7"/>
        <v/>
      </c>
      <c r="L485" s="46" t="str">
        <f>IFERROR(IF(D485="","",IF('📋 Registro Paradas'!O485="Sí",F485*'⚙️ Parámetros'!$B$43*IFERROR(INDEX('⚙️ Parámetros'!$E$23:$E$28,MATCH(C485,'⚙️ Parámetros'!$A$23:$A$28,0)),0),0)),"")</f>
        <v/>
      </c>
      <c r="M485" s="46" t="str">
        <f>IFERROR(IF(D485="","",IF(OR('📋 Registro Paradas'!P485="Sí",'📋 Registro Paradas'!P485="Sí — solo reproceso"),1*'⚙️ Parámetros'!$B$32*IFERROR('📋 Registro Paradas'!M485,1),0)),"")</f>
        <v/>
      </c>
      <c r="N485" s="45" t="str">
        <f>IFERROR(IF(D485="","",IF('📋 Registro Paradas'!N485="Sí",I485*('⚙️ Parámetros'!$B$41-1),0)),"")</f>
        <v/>
      </c>
      <c r="O485" s="49" t="str">
        <f>IFERROR(IF(D485="","",SUM(G485:H485,I485,K485,L485:N485)*'⚙️ Parámetros'!$B$44),"")</f>
        <v/>
      </c>
    </row>
    <row r="486" spans="1:15" x14ac:dyDescent="0.25">
      <c r="A486" s="40" t="str">
        <f>IFERROR('📋 Registro Paradas'!A486,"")</f>
        <v/>
      </c>
      <c r="B486" s="41">
        <f>IFERROR('📋 Registro Paradas'!B486,"")</f>
        <v>0</v>
      </c>
      <c r="C486" s="42">
        <f>IFERROR('📋 Registro Paradas'!C486,"")</f>
        <v>0</v>
      </c>
      <c r="D486" s="43" t="str">
        <f>IFERROR('📋 Registro Paradas'!I486,"")</f>
        <v/>
      </c>
      <c r="E486" s="42">
        <f>IFERROR('📋 Registro Paradas'!E486,"")</f>
        <v>0</v>
      </c>
      <c r="F486" s="44" t="str">
        <f>IFERROR(IF(D486="","",D486*IFERROR(INDEX('⚙️ Parámetros'!$B$23:$B$28,MATCH(C486,'⚙️ Parámetros'!$A$23:$A$28,0)),0)),"")</f>
        <v/>
      </c>
      <c r="G486" s="45" t="str">
        <f>IFERROR(IF(F486="","",F486*IFERROR(INDEX('⚙️ Parámetros'!$E$23:$E$28,MATCH(C486,'⚙️ Parámetros'!$A$23:$A$28,0)),0)),"")</f>
        <v/>
      </c>
      <c r="H486" s="46" t="str">
        <f>IFERROR(IF(D486="","",IFERROR('📋 Registro Paradas'!M486,0)*'⚙️ Parámetros'!$B$32*D486),"")</f>
        <v/>
      </c>
      <c r="I486" s="46" t="str">
        <f>IFERROR(IF(D486="","",MIN(D486,4)*'⚙️ Parámetros'!$B$34+IF('📋 Registro Paradas'!N486="Sí",MIN(D486,8)*'⚙️ Parámetros'!$B$36,0)),"")</f>
        <v/>
      </c>
      <c r="J486" s="47" t="str">
        <f>IFERROR(IF(D486="","",D486*50*('⚙️ Parámetros'!$B$40-1)),"")</f>
        <v/>
      </c>
      <c r="K486" s="48" t="str">
        <f t="shared" si="7"/>
        <v/>
      </c>
      <c r="L486" s="46" t="str">
        <f>IFERROR(IF(D486="","",IF('📋 Registro Paradas'!O486="Sí",F486*'⚙️ Parámetros'!$B$43*IFERROR(INDEX('⚙️ Parámetros'!$E$23:$E$28,MATCH(C486,'⚙️ Parámetros'!$A$23:$A$28,0)),0),0)),"")</f>
        <v/>
      </c>
      <c r="M486" s="46" t="str">
        <f>IFERROR(IF(D486="","",IF(OR('📋 Registro Paradas'!P486="Sí",'📋 Registro Paradas'!P486="Sí — solo reproceso"),1*'⚙️ Parámetros'!$B$32*IFERROR('📋 Registro Paradas'!M486,1),0)),"")</f>
        <v/>
      </c>
      <c r="N486" s="45" t="str">
        <f>IFERROR(IF(D486="","",IF('📋 Registro Paradas'!N486="Sí",I486*('⚙️ Parámetros'!$B$41-1),0)),"")</f>
        <v/>
      </c>
      <c r="O486" s="49" t="str">
        <f>IFERROR(IF(D486="","",SUM(G486:H486,I486,K486,L486:N486)*'⚙️ Parámetros'!$B$44),"")</f>
        <v/>
      </c>
    </row>
    <row r="487" spans="1:15" x14ac:dyDescent="0.25">
      <c r="A487" s="40" t="str">
        <f>IFERROR('📋 Registro Paradas'!A487,"")</f>
        <v/>
      </c>
      <c r="B487" s="41">
        <f>IFERROR('📋 Registro Paradas'!B487,"")</f>
        <v>0</v>
      </c>
      <c r="C487" s="42">
        <f>IFERROR('📋 Registro Paradas'!C487,"")</f>
        <v>0</v>
      </c>
      <c r="D487" s="43" t="str">
        <f>IFERROR('📋 Registro Paradas'!I487,"")</f>
        <v/>
      </c>
      <c r="E487" s="42">
        <f>IFERROR('📋 Registro Paradas'!E487,"")</f>
        <v>0</v>
      </c>
      <c r="F487" s="44" t="str">
        <f>IFERROR(IF(D487="","",D487*IFERROR(INDEX('⚙️ Parámetros'!$B$23:$B$28,MATCH(C487,'⚙️ Parámetros'!$A$23:$A$28,0)),0)),"")</f>
        <v/>
      </c>
      <c r="G487" s="45" t="str">
        <f>IFERROR(IF(F487="","",F487*IFERROR(INDEX('⚙️ Parámetros'!$E$23:$E$28,MATCH(C487,'⚙️ Parámetros'!$A$23:$A$28,0)),0)),"")</f>
        <v/>
      </c>
      <c r="H487" s="46" t="str">
        <f>IFERROR(IF(D487="","",IFERROR('📋 Registro Paradas'!M487,0)*'⚙️ Parámetros'!$B$32*D487),"")</f>
        <v/>
      </c>
      <c r="I487" s="46" t="str">
        <f>IFERROR(IF(D487="","",MIN(D487,4)*'⚙️ Parámetros'!$B$34+IF('📋 Registro Paradas'!N487="Sí",MIN(D487,8)*'⚙️ Parámetros'!$B$36,0)),"")</f>
        <v/>
      </c>
      <c r="J487" s="47" t="str">
        <f>IFERROR(IF(D487="","",D487*50*('⚙️ Parámetros'!$B$40-1)),"")</f>
        <v/>
      </c>
      <c r="K487" s="48" t="str">
        <f t="shared" si="7"/>
        <v/>
      </c>
      <c r="L487" s="46" t="str">
        <f>IFERROR(IF(D487="","",IF('📋 Registro Paradas'!O487="Sí",F487*'⚙️ Parámetros'!$B$43*IFERROR(INDEX('⚙️ Parámetros'!$E$23:$E$28,MATCH(C487,'⚙️ Parámetros'!$A$23:$A$28,0)),0),0)),"")</f>
        <v/>
      </c>
      <c r="M487" s="46" t="str">
        <f>IFERROR(IF(D487="","",IF(OR('📋 Registro Paradas'!P487="Sí",'📋 Registro Paradas'!P487="Sí — solo reproceso"),1*'⚙️ Parámetros'!$B$32*IFERROR('📋 Registro Paradas'!M487,1),0)),"")</f>
        <v/>
      </c>
      <c r="N487" s="45" t="str">
        <f>IFERROR(IF(D487="","",IF('📋 Registro Paradas'!N487="Sí",I487*('⚙️ Parámetros'!$B$41-1),0)),"")</f>
        <v/>
      </c>
      <c r="O487" s="49" t="str">
        <f>IFERROR(IF(D487="","",SUM(G487:H487,I487,K487,L487:N487)*'⚙️ Parámetros'!$B$44),"")</f>
        <v/>
      </c>
    </row>
    <row r="488" spans="1:15" x14ac:dyDescent="0.25">
      <c r="A488" s="40" t="str">
        <f>IFERROR('📋 Registro Paradas'!A488,"")</f>
        <v/>
      </c>
      <c r="B488" s="41">
        <f>IFERROR('📋 Registro Paradas'!B488,"")</f>
        <v>0</v>
      </c>
      <c r="C488" s="42">
        <f>IFERROR('📋 Registro Paradas'!C488,"")</f>
        <v>0</v>
      </c>
      <c r="D488" s="43" t="str">
        <f>IFERROR('📋 Registro Paradas'!I488,"")</f>
        <v/>
      </c>
      <c r="E488" s="42">
        <f>IFERROR('📋 Registro Paradas'!E488,"")</f>
        <v>0</v>
      </c>
      <c r="F488" s="44" t="str">
        <f>IFERROR(IF(D488="","",D488*IFERROR(INDEX('⚙️ Parámetros'!$B$23:$B$28,MATCH(C488,'⚙️ Parámetros'!$A$23:$A$28,0)),0)),"")</f>
        <v/>
      </c>
      <c r="G488" s="45" t="str">
        <f>IFERROR(IF(F488="","",F488*IFERROR(INDEX('⚙️ Parámetros'!$E$23:$E$28,MATCH(C488,'⚙️ Parámetros'!$A$23:$A$28,0)),0)),"")</f>
        <v/>
      </c>
      <c r="H488" s="46" t="str">
        <f>IFERROR(IF(D488="","",IFERROR('📋 Registro Paradas'!M488,0)*'⚙️ Parámetros'!$B$32*D488),"")</f>
        <v/>
      </c>
      <c r="I488" s="46" t="str">
        <f>IFERROR(IF(D488="","",MIN(D488,4)*'⚙️ Parámetros'!$B$34+IF('📋 Registro Paradas'!N488="Sí",MIN(D488,8)*'⚙️ Parámetros'!$B$36,0)),"")</f>
        <v/>
      </c>
      <c r="J488" s="47" t="str">
        <f>IFERROR(IF(D488="","",D488*50*('⚙️ Parámetros'!$B$40-1)),"")</f>
        <v/>
      </c>
      <c r="K488" s="48" t="str">
        <f t="shared" si="7"/>
        <v/>
      </c>
      <c r="L488" s="46" t="str">
        <f>IFERROR(IF(D488="","",IF('📋 Registro Paradas'!O488="Sí",F488*'⚙️ Parámetros'!$B$43*IFERROR(INDEX('⚙️ Parámetros'!$E$23:$E$28,MATCH(C488,'⚙️ Parámetros'!$A$23:$A$28,0)),0),0)),"")</f>
        <v/>
      </c>
      <c r="M488" s="46" t="str">
        <f>IFERROR(IF(D488="","",IF(OR('📋 Registro Paradas'!P488="Sí",'📋 Registro Paradas'!P488="Sí — solo reproceso"),1*'⚙️ Parámetros'!$B$32*IFERROR('📋 Registro Paradas'!M488,1),0)),"")</f>
        <v/>
      </c>
      <c r="N488" s="45" t="str">
        <f>IFERROR(IF(D488="","",IF('📋 Registro Paradas'!N488="Sí",I488*('⚙️ Parámetros'!$B$41-1),0)),"")</f>
        <v/>
      </c>
      <c r="O488" s="49" t="str">
        <f>IFERROR(IF(D488="","",SUM(G488:H488,I488,K488,L488:N488)*'⚙️ Parámetros'!$B$44),"")</f>
        <v/>
      </c>
    </row>
    <row r="489" spans="1:15" x14ac:dyDescent="0.25">
      <c r="A489" s="40" t="str">
        <f>IFERROR('📋 Registro Paradas'!A489,"")</f>
        <v/>
      </c>
      <c r="B489" s="41">
        <f>IFERROR('📋 Registro Paradas'!B489,"")</f>
        <v>0</v>
      </c>
      <c r="C489" s="42">
        <f>IFERROR('📋 Registro Paradas'!C489,"")</f>
        <v>0</v>
      </c>
      <c r="D489" s="43" t="str">
        <f>IFERROR('📋 Registro Paradas'!I489,"")</f>
        <v/>
      </c>
      <c r="E489" s="42">
        <f>IFERROR('📋 Registro Paradas'!E489,"")</f>
        <v>0</v>
      </c>
      <c r="F489" s="44" t="str">
        <f>IFERROR(IF(D489="","",D489*IFERROR(INDEX('⚙️ Parámetros'!$B$23:$B$28,MATCH(C489,'⚙️ Parámetros'!$A$23:$A$28,0)),0)),"")</f>
        <v/>
      </c>
      <c r="G489" s="45" t="str">
        <f>IFERROR(IF(F489="","",F489*IFERROR(INDEX('⚙️ Parámetros'!$E$23:$E$28,MATCH(C489,'⚙️ Parámetros'!$A$23:$A$28,0)),0)),"")</f>
        <v/>
      </c>
      <c r="H489" s="46" t="str">
        <f>IFERROR(IF(D489="","",IFERROR('📋 Registro Paradas'!M489,0)*'⚙️ Parámetros'!$B$32*D489),"")</f>
        <v/>
      </c>
      <c r="I489" s="46" t="str">
        <f>IFERROR(IF(D489="","",MIN(D489,4)*'⚙️ Parámetros'!$B$34+IF('📋 Registro Paradas'!N489="Sí",MIN(D489,8)*'⚙️ Parámetros'!$B$36,0)),"")</f>
        <v/>
      </c>
      <c r="J489" s="47" t="str">
        <f>IFERROR(IF(D489="","",D489*50*('⚙️ Parámetros'!$B$40-1)),"")</f>
        <v/>
      </c>
      <c r="K489" s="48" t="str">
        <f t="shared" si="7"/>
        <v/>
      </c>
      <c r="L489" s="46" t="str">
        <f>IFERROR(IF(D489="","",IF('📋 Registro Paradas'!O489="Sí",F489*'⚙️ Parámetros'!$B$43*IFERROR(INDEX('⚙️ Parámetros'!$E$23:$E$28,MATCH(C489,'⚙️ Parámetros'!$A$23:$A$28,0)),0),0)),"")</f>
        <v/>
      </c>
      <c r="M489" s="46" t="str">
        <f>IFERROR(IF(D489="","",IF(OR('📋 Registro Paradas'!P489="Sí",'📋 Registro Paradas'!P489="Sí — solo reproceso"),1*'⚙️ Parámetros'!$B$32*IFERROR('📋 Registro Paradas'!M489,1),0)),"")</f>
        <v/>
      </c>
      <c r="N489" s="45" t="str">
        <f>IFERROR(IF(D489="","",IF('📋 Registro Paradas'!N489="Sí",I489*('⚙️ Parámetros'!$B$41-1),0)),"")</f>
        <v/>
      </c>
      <c r="O489" s="49" t="str">
        <f>IFERROR(IF(D489="","",SUM(G489:H489,I489,K489,L489:N489)*'⚙️ Parámetros'!$B$44),"")</f>
        <v/>
      </c>
    </row>
    <row r="490" spans="1:15" x14ac:dyDescent="0.25">
      <c r="A490" s="40" t="str">
        <f>IFERROR('📋 Registro Paradas'!A490,"")</f>
        <v/>
      </c>
      <c r="B490" s="41">
        <f>IFERROR('📋 Registro Paradas'!B490,"")</f>
        <v>0</v>
      </c>
      <c r="C490" s="42">
        <f>IFERROR('📋 Registro Paradas'!C490,"")</f>
        <v>0</v>
      </c>
      <c r="D490" s="43" t="str">
        <f>IFERROR('📋 Registro Paradas'!I490,"")</f>
        <v/>
      </c>
      <c r="E490" s="42">
        <f>IFERROR('📋 Registro Paradas'!E490,"")</f>
        <v>0</v>
      </c>
      <c r="F490" s="44" t="str">
        <f>IFERROR(IF(D490="","",D490*IFERROR(INDEX('⚙️ Parámetros'!$B$23:$B$28,MATCH(C490,'⚙️ Parámetros'!$A$23:$A$28,0)),0)),"")</f>
        <v/>
      </c>
      <c r="G490" s="45" t="str">
        <f>IFERROR(IF(F490="","",F490*IFERROR(INDEX('⚙️ Parámetros'!$E$23:$E$28,MATCH(C490,'⚙️ Parámetros'!$A$23:$A$28,0)),0)),"")</f>
        <v/>
      </c>
      <c r="H490" s="46" t="str">
        <f>IFERROR(IF(D490="","",IFERROR('📋 Registro Paradas'!M490,0)*'⚙️ Parámetros'!$B$32*D490),"")</f>
        <v/>
      </c>
      <c r="I490" s="46" t="str">
        <f>IFERROR(IF(D490="","",MIN(D490,4)*'⚙️ Parámetros'!$B$34+IF('📋 Registro Paradas'!N490="Sí",MIN(D490,8)*'⚙️ Parámetros'!$B$36,0)),"")</f>
        <v/>
      </c>
      <c r="J490" s="47" t="str">
        <f>IFERROR(IF(D490="","",D490*50*('⚙️ Parámetros'!$B$40-1)),"")</f>
        <v/>
      </c>
      <c r="K490" s="48" t="str">
        <f t="shared" si="7"/>
        <v/>
      </c>
      <c r="L490" s="46" t="str">
        <f>IFERROR(IF(D490="","",IF('📋 Registro Paradas'!O490="Sí",F490*'⚙️ Parámetros'!$B$43*IFERROR(INDEX('⚙️ Parámetros'!$E$23:$E$28,MATCH(C490,'⚙️ Parámetros'!$A$23:$A$28,0)),0),0)),"")</f>
        <v/>
      </c>
      <c r="M490" s="46" t="str">
        <f>IFERROR(IF(D490="","",IF(OR('📋 Registro Paradas'!P490="Sí",'📋 Registro Paradas'!P490="Sí — solo reproceso"),1*'⚙️ Parámetros'!$B$32*IFERROR('📋 Registro Paradas'!M490,1),0)),"")</f>
        <v/>
      </c>
      <c r="N490" s="45" t="str">
        <f>IFERROR(IF(D490="","",IF('📋 Registro Paradas'!N490="Sí",I490*('⚙️ Parámetros'!$B$41-1),0)),"")</f>
        <v/>
      </c>
      <c r="O490" s="49" t="str">
        <f>IFERROR(IF(D490="","",SUM(G490:H490,I490,K490,L490:N490)*'⚙️ Parámetros'!$B$44),"")</f>
        <v/>
      </c>
    </row>
    <row r="491" spans="1:15" x14ac:dyDescent="0.25">
      <c r="A491" s="40" t="str">
        <f>IFERROR('📋 Registro Paradas'!A491,"")</f>
        <v/>
      </c>
      <c r="B491" s="41">
        <f>IFERROR('📋 Registro Paradas'!B491,"")</f>
        <v>0</v>
      </c>
      <c r="C491" s="42">
        <f>IFERROR('📋 Registro Paradas'!C491,"")</f>
        <v>0</v>
      </c>
      <c r="D491" s="43" t="str">
        <f>IFERROR('📋 Registro Paradas'!I491,"")</f>
        <v/>
      </c>
      <c r="E491" s="42">
        <f>IFERROR('📋 Registro Paradas'!E491,"")</f>
        <v>0</v>
      </c>
      <c r="F491" s="44" t="str">
        <f>IFERROR(IF(D491="","",D491*IFERROR(INDEX('⚙️ Parámetros'!$B$23:$B$28,MATCH(C491,'⚙️ Parámetros'!$A$23:$A$28,0)),0)),"")</f>
        <v/>
      </c>
      <c r="G491" s="45" t="str">
        <f>IFERROR(IF(F491="","",F491*IFERROR(INDEX('⚙️ Parámetros'!$E$23:$E$28,MATCH(C491,'⚙️ Parámetros'!$A$23:$A$28,0)),0)),"")</f>
        <v/>
      </c>
      <c r="H491" s="46" t="str">
        <f>IFERROR(IF(D491="","",IFERROR('📋 Registro Paradas'!M491,0)*'⚙️ Parámetros'!$B$32*D491),"")</f>
        <v/>
      </c>
      <c r="I491" s="46" t="str">
        <f>IFERROR(IF(D491="","",MIN(D491,4)*'⚙️ Parámetros'!$B$34+IF('📋 Registro Paradas'!N491="Sí",MIN(D491,8)*'⚙️ Parámetros'!$B$36,0)),"")</f>
        <v/>
      </c>
      <c r="J491" s="47" t="str">
        <f>IFERROR(IF(D491="","",D491*50*('⚙️ Parámetros'!$B$40-1)),"")</f>
        <v/>
      </c>
      <c r="K491" s="48" t="str">
        <f t="shared" si="7"/>
        <v/>
      </c>
      <c r="L491" s="46" t="str">
        <f>IFERROR(IF(D491="","",IF('📋 Registro Paradas'!O491="Sí",F491*'⚙️ Parámetros'!$B$43*IFERROR(INDEX('⚙️ Parámetros'!$E$23:$E$28,MATCH(C491,'⚙️ Parámetros'!$A$23:$A$28,0)),0),0)),"")</f>
        <v/>
      </c>
      <c r="M491" s="46" t="str">
        <f>IFERROR(IF(D491="","",IF(OR('📋 Registro Paradas'!P491="Sí",'📋 Registro Paradas'!P491="Sí — solo reproceso"),1*'⚙️ Parámetros'!$B$32*IFERROR('📋 Registro Paradas'!M491,1),0)),"")</f>
        <v/>
      </c>
      <c r="N491" s="45" t="str">
        <f>IFERROR(IF(D491="","",IF('📋 Registro Paradas'!N491="Sí",I491*('⚙️ Parámetros'!$B$41-1),0)),"")</f>
        <v/>
      </c>
      <c r="O491" s="49" t="str">
        <f>IFERROR(IF(D491="","",SUM(G491:H491,I491,K491,L491:N491)*'⚙️ Parámetros'!$B$44),"")</f>
        <v/>
      </c>
    </row>
    <row r="492" spans="1:15" x14ac:dyDescent="0.25">
      <c r="A492" s="40" t="str">
        <f>IFERROR('📋 Registro Paradas'!A492,"")</f>
        <v/>
      </c>
      <c r="B492" s="41">
        <f>IFERROR('📋 Registro Paradas'!B492,"")</f>
        <v>0</v>
      </c>
      <c r="C492" s="42">
        <f>IFERROR('📋 Registro Paradas'!C492,"")</f>
        <v>0</v>
      </c>
      <c r="D492" s="43" t="str">
        <f>IFERROR('📋 Registro Paradas'!I492,"")</f>
        <v/>
      </c>
      <c r="E492" s="42">
        <f>IFERROR('📋 Registro Paradas'!E492,"")</f>
        <v>0</v>
      </c>
      <c r="F492" s="44" t="str">
        <f>IFERROR(IF(D492="","",D492*IFERROR(INDEX('⚙️ Parámetros'!$B$23:$B$28,MATCH(C492,'⚙️ Parámetros'!$A$23:$A$28,0)),0)),"")</f>
        <v/>
      </c>
      <c r="G492" s="45" t="str">
        <f>IFERROR(IF(F492="","",F492*IFERROR(INDEX('⚙️ Parámetros'!$E$23:$E$28,MATCH(C492,'⚙️ Parámetros'!$A$23:$A$28,0)),0)),"")</f>
        <v/>
      </c>
      <c r="H492" s="46" t="str">
        <f>IFERROR(IF(D492="","",IFERROR('📋 Registro Paradas'!M492,0)*'⚙️ Parámetros'!$B$32*D492),"")</f>
        <v/>
      </c>
      <c r="I492" s="46" t="str">
        <f>IFERROR(IF(D492="","",MIN(D492,4)*'⚙️ Parámetros'!$B$34+IF('📋 Registro Paradas'!N492="Sí",MIN(D492,8)*'⚙️ Parámetros'!$B$36,0)),"")</f>
        <v/>
      </c>
      <c r="J492" s="47" t="str">
        <f>IFERROR(IF(D492="","",D492*50*('⚙️ Parámetros'!$B$40-1)),"")</f>
        <v/>
      </c>
      <c r="K492" s="48" t="str">
        <f t="shared" si="7"/>
        <v/>
      </c>
      <c r="L492" s="46" t="str">
        <f>IFERROR(IF(D492="","",IF('📋 Registro Paradas'!O492="Sí",F492*'⚙️ Parámetros'!$B$43*IFERROR(INDEX('⚙️ Parámetros'!$E$23:$E$28,MATCH(C492,'⚙️ Parámetros'!$A$23:$A$28,0)),0),0)),"")</f>
        <v/>
      </c>
      <c r="M492" s="46" t="str">
        <f>IFERROR(IF(D492="","",IF(OR('📋 Registro Paradas'!P492="Sí",'📋 Registro Paradas'!P492="Sí — solo reproceso"),1*'⚙️ Parámetros'!$B$32*IFERROR('📋 Registro Paradas'!M492,1),0)),"")</f>
        <v/>
      </c>
      <c r="N492" s="45" t="str">
        <f>IFERROR(IF(D492="","",IF('📋 Registro Paradas'!N492="Sí",I492*('⚙️ Parámetros'!$B$41-1),0)),"")</f>
        <v/>
      </c>
      <c r="O492" s="49" t="str">
        <f>IFERROR(IF(D492="","",SUM(G492:H492,I492,K492,L492:N492)*'⚙️ Parámetros'!$B$44),"")</f>
        <v/>
      </c>
    </row>
    <row r="493" spans="1:15" x14ac:dyDescent="0.25">
      <c r="A493" s="40" t="str">
        <f>IFERROR('📋 Registro Paradas'!A493,"")</f>
        <v/>
      </c>
      <c r="B493" s="41">
        <f>IFERROR('📋 Registro Paradas'!B493,"")</f>
        <v>0</v>
      </c>
      <c r="C493" s="42">
        <f>IFERROR('📋 Registro Paradas'!C493,"")</f>
        <v>0</v>
      </c>
      <c r="D493" s="43" t="str">
        <f>IFERROR('📋 Registro Paradas'!I493,"")</f>
        <v/>
      </c>
      <c r="E493" s="42">
        <f>IFERROR('📋 Registro Paradas'!E493,"")</f>
        <v>0</v>
      </c>
      <c r="F493" s="44" t="str">
        <f>IFERROR(IF(D493="","",D493*IFERROR(INDEX('⚙️ Parámetros'!$B$23:$B$28,MATCH(C493,'⚙️ Parámetros'!$A$23:$A$28,0)),0)),"")</f>
        <v/>
      </c>
      <c r="G493" s="45" t="str">
        <f>IFERROR(IF(F493="","",F493*IFERROR(INDEX('⚙️ Parámetros'!$E$23:$E$28,MATCH(C493,'⚙️ Parámetros'!$A$23:$A$28,0)),0)),"")</f>
        <v/>
      </c>
      <c r="H493" s="46" t="str">
        <f>IFERROR(IF(D493="","",IFERROR('📋 Registro Paradas'!M493,0)*'⚙️ Parámetros'!$B$32*D493),"")</f>
        <v/>
      </c>
      <c r="I493" s="46" t="str">
        <f>IFERROR(IF(D493="","",MIN(D493,4)*'⚙️ Parámetros'!$B$34+IF('📋 Registro Paradas'!N493="Sí",MIN(D493,8)*'⚙️ Parámetros'!$B$36,0)),"")</f>
        <v/>
      </c>
      <c r="J493" s="47" t="str">
        <f>IFERROR(IF(D493="","",D493*50*('⚙️ Parámetros'!$B$40-1)),"")</f>
        <v/>
      </c>
      <c r="K493" s="48" t="str">
        <f t="shared" si="7"/>
        <v/>
      </c>
      <c r="L493" s="46" t="str">
        <f>IFERROR(IF(D493="","",IF('📋 Registro Paradas'!O493="Sí",F493*'⚙️ Parámetros'!$B$43*IFERROR(INDEX('⚙️ Parámetros'!$E$23:$E$28,MATCH(C493,'⚙️ Parámetros'!$A$23:$A$28,0)),0),0)),"")</f>
        <v/>
      </c>
      <c r="M493" s="46" t="str">
        <f>IFERROR(IF(D493="","",IF(OR('📋 Registro Paradas'!P493="Sí",'📋 Registro Paradas'!P493="Sí — solo reproceso"),1*'⚙️ Parámetros'!$B$32*IFERROR('📋 Registro Paradas'!M493,1),0)),"")</f>
        <v/>
      </c>
      <c r="N493" s="45" t="str">
        <f>IFERROR(IF(D493="","",IF('📋 Registro Paradas'!N493="Sí",I493*('⚙️ Parámetros'!$B$41-1),0)),"")</f>
        <v/>
      </c>
      <c r="O493" s="49" t="str">
        <f>IFERROR(IF(D493="","",SUM(G493:H493,I493,K493,L493:N493)*'⚙️ Parámetros'!$B$44),"")</f>
        <v/>
      </c>
    </row>
    <row r="494" spans="1:15" x14ac:dyDescent="0.25">
      <c r="A494" s="40" t="str">
        <f>IFERROR('📋 Registro Paradas'!A494,"")</f>
        <v/>
      </c>
      <c r="B494" s="41">
        <f>IFERROR('📋 Registro Paradas'!B494,"")</f>
        <v>0</v>
      </c>
      <c r="C494" s="42">
        <f>IFERROR('📋 Registro Paradas'!C494,"")</f>
        <v>0</v>
      </c>
      <c r="D494" s="43" t="str">
        <f>IFERROR('📋 Registro Paradas'!I494,"")</f>
        <v/>
      </c>
      <c r="E494" s="42">
        <f>IFERROR('📋 Registro Paradas'!E494,"")</f>
        <v>0</v>
      </c>
      <c r="F494" s="44" t="str">
        <f>IFERROR(IF(D494="","",D494*IFERROR(INDEX('⚙️ Parámetros'!$B$23:$B$28,MATCH(C494,'⚙️ Parámetros'!$A$23:$A$28,0)),0)),"")</f>
        <v/>
      </c>
      <c r="G494" s="45" t="str">
        <f>IFERROR(IF(F494="","",F494*IFERROR(INDEX('⚙️ Parámetros'!$E$23:$E$28,MATCH(C494,'⚙️ Parámetros'!$A$23:$A$28,0)),0)),"")</f>
        <v/>
      </c>
      <c r="H494" s="46" t="str">
        <f>IFERROR(IF(D494="","",IFERROR('📋 Registro Paradas'!M494,0)*'⚙️ Parámetros'!$B$32*D494),"")</f>
        <v/>
      </c>
      <c r="I494" s="46" t="str">
        <f>IFERROR(IF(D494="","",MIN(D494,4)*'⚙️ Parámetros'!$B$34+IF('📋 Registro Paradas'!N494="Sí",MIN(D494,8)*'⚙️ Parámetros'!$B$36,0)),"")</f>
        <v/>
      </c>
      <c r="J494" s="47" t="str">
        <f>IFERROR(IF(D494="","",D494*50*('⚙️ Parámetros'!$B$40-1)),"")</f>
        <v/>
      </c>
      <c r="K494" s="48" t="str">
        <f t="shared" si="7"/>
        <v/>
      </c>
      <c r="L494" s="46" t="str">
        <f>IFERROR(IF(D494="","",IF('📋 Registro Paradas'!O494="Sí",F494*'⚙️ Parámetros'!$B$43*IFERROR(INDEX('⚙️ Parámetros'!$E$23:$E$28,MATCH(C494,'⚙️ Parámetros'!$A$23:$A$28,0)),0),0)),"")</f>
        <v/>
      </c>
      <c r="M494" s="46" t="str">
        <f>IFERROR(IF(D494="","",IF(OR('📋 Registro Paradas'!P494="Sí",'📋 Registro Paradas'!P494="Sí — solo reproceso"),1*'⚙️ Parámetros'!$B$32*IFERROR('📋 Registro Paradas'!M494,1),0)),"")</f>
        <v/>
      </c>
      <c r="N494" s="45" t="str">
        <f>IFERROR(IF(D494="","",IF('📋 Registro Paradas'!N494="Sí",I494*('⚙️ Parámetros'!$B$41-1),0)),"")</f>
        <v/>
      </c>
      <c r="O494" s="49" t="str">
        <f>IFERROR(IF(D494="","",SUM(G494:H494,I494,K494,L494:N494)*'⚙️ Parámetros'!$B$44),"")</f>
        <v/>
      </c>
    </row>
    <row r="495" spans="1:15" x14ac:dyDescent="0.25">
      <c r="A495" s="40" t="str">
        <f>IFERROR('📋 Registro Paradas'!A495,"")</f>
        <v/>
      </c>
      <c r="B495" s="41">
        <f>IFERROR('📋 Registro Paradas'!B495,"")</f>
        <v>0</v>
      </c>
      <c r="C495" s="42">
        <f>IFERROR('📋 Registro Paradas'!C495,"")</f>
        <v>0</v>
      </c>
      <c r="D495" s="43" t="str">
        <f>IFERROR('📋 Registro Paradas'!I495,"")</f>
        <v/>
      </c>
      <c r="E495" s="42">
        <f>IFERROR('📋 Registro Paradas'!E495,"")</f>
        <v>0</v>
      </c>
      <c r="F495" s="44" t="str">
        <f>IFERROR(IF(D495="","",D495*IFERROR(INDEX('⚙️ Parámetros'!$B$23:$B$28,MATCH(C495,'⚙️ Parámetros'!$A$23:$A$28,0)),0)),"")</f>
        <v/>
      </c>
      <c r="G495" s="45" t="str">
        <f>IFERROR(IF(F495="","",F495*IFERROR(INDEX('⚙️ Parámetros'!$E$23:$E$28,MATCH(C495,'⚙️ Parámetros'!$A$23:$A$28,0)),0)),"")</f>
        <v/>
      </c>
      <c r="H495" s="46" t="str">
        <f>IFERROR(IF(D495="","",IFERROR('📋 Registro Paradas'!M495,0)*'⚙️ Parámetros'!$B$32*D495),"")</f>
        <v/>
      </c>
      <c r="I495" s="46" t="str">
        <f>IFERROR(IF(D495="","",MIN(D495,4)*'⚙️ Parámetros'!$B$34+IF('📋 Registro Paradas'!N495="Sí",MIN(D495,8)*'⚙️ Parámetros'!$B$36,0)),"")</f>
        <v/>
      </c>
      <c r="J495" s="47" t="str">
        <f>IFERROR(IF(D495="","",D495*50*('⚙️ Parámetros'!$B$40-1)),"")</f>
        <v/>
      </c>
      <c r="K495" s="48" t="str">
        <f t="shared" si="7"/>
        <v/>
      </c>
      <c r="L495" s="46" t="str">
        <f>IFERROR(IF(D495="","",IF('📋 Registro Paradas'!O495="Sí",F495*'⚙️ Parámetros'!$B$43*IFERROR(INDEX('⚙️ Parámetros'!$E$23:$E$28,MATCH(C495,'⚙️ Parámetros'!$A$23:$A$28,0)),0),0)),"")</f>
        <v/>
      </c>
      <c r="M495" s="46" t="str">
        <f>IFERROR(IF(D495="","",IF(OR('📋 Registro Paradas'!P495="Sí",'📋 Registro Paradas'!P495="Sí — solo reproceso"),1*'⚙️ Parámetros'!$B$32*IFERROR('📋 Registro Paradas'!M495,1),0)),"")</f>
        <v/>
      </c>
      <c r="N495" s="45" t="str">
        <f>IFERROR(IF(D495="","",IF('📋 Registro Paradas'!N495="Sí",I495*('⚙️ Parámetros'!$B$41-1),0)),"")</f>
        <v/>
      </c>
      <c r="O495" s="49" t="str">
        <f>IFERROR(IF(D495="","",SUM(G495:H495,I495,K495,L495:N495)*'⚙️ Parámetros'!$B$44),"")</f>
        <v/>
      </c>
    </row>
    <row r="496" spans="1:15" x14ac:dyDescent="0.25">
      <c r="A496" s="40" t="str">
        <f>IFERROR('📋 Registro Paradas'!A496,"")</f>
        <v/>
      </c>
      <c r="B496" s="41">
        <f>IFERROR('📋 Registro Paradas'!B496,"")</f>
        <v>0</v>
      </c>
      <c r="C496" s="42">
        <f>IFERROR('📋 Registro Paradas'!C496,"")</f>
        <v>0</v>
      </c>
      <c r="D496" s="43" t="str">
        <f>IFERROR('📋 Registro Paradas'!I496,"")</f>
        <v/>
      </c>
      <c r="E496" s="42">
        <f>IFERROR('📋 Registro Paradas'!E496,"")</f>
        <v>0</v>
      </c>
      <c r="F496" s="44" t="str">
        <f>IFERROR(IF(D496="","",D496*IFERROR(INDEX('⚙️ Parámetros'!$B$23:$B$28,MATCH(C496,'⚙️ Parámetros'!$A$23:$A$28,0)),0)),"")</f>
        <v/>
      </c>
      <c r="G496" s="45" t="str">
        <f>IFERROR(IF(F496="","",F496*IFERROR(INDEX('⚙️ Parámetros'!$E$23:$E$28,MATCH(C496,'⚙️ Parámetros'!$A$23:$A$28,0)),0)),"")</f>
        <v/>
      </c>
      <c r="H496" s="46" t="str">
        <f>IFERROR(IF(D496="","",IFERROR('📋 Registro Paradas'!M496,0)*'⚙️ Parámetros'!$B$32*D496),"")</f>
        <v/>
      </c>
      <c r="I496" s="46" t="str">
        <f>IFERROR(IF(D496="","",MIN(D496,4)*'⚙️ Parámetros'!$B$34+IF('📋 Registro Paradas'!N496="Sí",MIN(D496,8)*'⚙️ Parámetros'!$B$36,0)),"")</f>
        <v/>
      </c>
      <c r="J496" s="47" t="str">
        <f>IFERROR(IF(D496="","",D496*50*('⚙️ Parámetros'!$B$40-1)),"")</f>
        <v/>
      </c>
      <c r="K496" s="48" t="str">
        <f t="shared" si="7"/>
        <v/>
      </c>
      <c r="L496" s="46" t="str">
        <f>IFERROR(IF(D496="","",IF('📋 Registro Paradas'!O496="Sí",F496*'⚙️ Parámetros'!$B$43*IFERROR(INDEX('⚙️ Parámetros'!$E$23:$E$28,MATCH(C496,'⚙️ Parámetros'!$A$23:$A$28,0)),0),0)),"")</f>
        <v/>
      </c>
      <c r="M496" s="46" t="str">
        <f>IFERROR(IF(D496="","",IF(OR('📋 Registro Paradas'!P496="Sí",'📋 Registro Paradas'!P496="Sí — solo reproceso"),1*'⚙️ Parámetros'!$B$32*IFERROR('📋 Registro Paradas'!M496,1),0)),"")</f>
        <v/>
      </c>
      <c r="N496" s="45" t="str">
        <f>IFERROR(IF(D496="","",IF('📋 Registro Paradas'!N496="Sí",I496*('⚙️ Parámetros'!$B$41-1),0)),"")</f>
        <v/>
      </c>
      <c r="O496" s="49" t="str">
        <f>IFERROR(IF(D496="","",SUM(G496:H496,I496,K496,L496:N496)*'⚙️ Parámetros'!$B$44),"")</f>
        <v/>
      </c>
    </row>
    <row r="497" spans="1:15" x14ac:dyDescent="0.25">
      <c r="A497" s="40" t="str">
        <f>IFERROR('📋 Registro Paradas'!A497,"")</f>
        <v/>
      </c>
      <c r="B497" s="41">
        <f>IFERROR('📋 Registro Paradas'!B497,"")</f>
        <v>0</v>
      </c>
      <c r="C497" s="42">
        <f>IFERROR('📋 Registro Paradas'!C497,"")</f>
        <v>0</v>
      </c>
      <c r="D497" s="43" t="str">
        <f>IFERROR('📋 Registro Paradas'!I497,"")</f>
        <v/>
      </c>
      <c r="E497" s="42">
        <f>IFERROR('📋 Registro Paradas'!E497,"")</f>
        <v>0</v>
      </c>
      <c r="F497" s="44" t="str">
        <f>IFERROR(IF(D497="","",D497*IFERROR(INDEX('⚙️ Parámetros'!$B$23:$B$28,MATCH(C497,'⚙️ Parámetros'!$A$23:$A$28,0)),0)),"")</f>
        <v/>
      </c>
      <c r="G497" s="45" t="str">
        <f>IFERROR(IF(F497="","",F497*IFERROR(INDEX('⚙️ Parámetros'!$E$23:$E$28,MATCH(C497,'⚙️ Parámetros'!$A$23:$A$28,0)),0)),"")</f>
        <v/>
      </c>
      <c r="H497" s="46" t="str">
        <f>IFERROR(IF(D497="","",IFERROR('📋 Registro Paradas'!M497,0)*'⚙️ Parámetros'!$B$32*D497),"")</f>
        <v/>
      </c>
      <c r="I497" s="46" t="str">
        <f>IFERROR(IF(D497="","",MIN(D497,4)*'⚙️ Parámetros'!$B$34+IF('📋 Registro Paradas'!N497="Sí",MIN(D497,8)*'⚙️ Parámetros'!$B$36,0)),"")</f>
        <v/>
      </c>
      <c r="J497" s="47" t="str">
        <f>IFERROR(IF(D497="","",D497*50*('⚙️ Parámetros'!$B$40-1)),"")</f>
        <v/>
      </c>
      <c r="K497" s="48" t="str">
        <f t="shared" si="7"/>
        <v/>
      </c>
      <c r="L497" s="46" t="str">
        <f>IFERROR(IF(D497="","",IF('📋 Registro Paradas'!O497="Sí",F497*'⚙️ Parámetros'!$B$43*IFERROR(INDEX('⚙️ Parámetros'!$E$23:$E$28,MATCH(C497,'⚙️ Parámetros'!$A$23:$A$28,0)),0),0)),"")</f>
        <v/>
      </c>
      <c r="M497" s="46" t="str">
        <f>IFERROR(IF(D497="","",IF(OR('📋 Registro Paradas'!P497="Sí",'📋 Registro Paradas'!P497="Sí — solo reproceso"),1*'⚙️ Parámetros'!$B$32*IFERROR('📋 Registro Paradas'!M497,1),0)),"")</f>
        <v/>
      </c>
      <c r="N497" s="45" t="str">
        <f>IFERROR(IF(D497="","",IF('📋 Registro Paradas'!N497="Sí",I497*('⚙️ Parámetros'!$B$41-1),0)),"")</f>
        <v/>
      </c>
      <c r="O497" s="49" t="str">
        <f>IFERROR(IF(D497="","",SUM(G497:H497,I497,K497,L497:N497)*'⚙️ Parámetros'!$B$44),"")</f>
        <v/>
      </c>
    </row>
    <row r="498" spans="1:15" x14ac:dyDescent="0.25">
      <c r="A498" s="40" t="str">
        <f>IFERROR('📋 Registro Paradas'!A498,"")</f>
        <v/>
      </c>
      <c r="B498" s="41">
        <f>IFERROR('📋 Registro Paradas'!B498,"")</f>
        <v>0</v>
      </c>
      <c r="C498" s="42">
        <f>IFERROR('📋 Registro Paradas'!C498,"")</f>
        <v>0</v>
      </c>
      <c r="D498" s="43" t="str">
        <f>IFERROR('📋 Registro Paradas'!I498,"")</f>
        <v/>
      </c>
      <c r="E498" s="42">
        <f>IFERROR('📋 Registro Paradas'!E498,"")</f>
        <v>0</v>
      </c>
      <c r="F498" s="44" t="str">
        <f>IFERROR(IF(D498="","",D498*IFERROR(INDEX('⚙️ Parámetros'!$B$23:$B$28,MATCH(C498,'⚙️ Parámetros'!$A$23:$A$28,0)),0)),"")</f>
        <v/>
      </c>
      <c r="G498" s="45" t="str">
        <f>IFERROR(IF(F498="","",F498*IFERROR(INDEX('⚙️ Parámetros'!$E$23:$E$28,MATCH(C498,'⚙️ Parámetros'!$A$23:$A$28,0)),0)),"")</f>
        <v/>
      </c>
      <c r="H498" s="46" t="str">
        <f>IFERROR(IF(D498="","",IFERROR('📋 Registro Paradas'!M498,0)*'⚙️ Parámetros'!$B$32*D498),"")</f>
        <v/>
      </c>
      <c r="I498" s="46" t="str">
        <f>IFERROR(IF(D498="","",MIN(D498,4)*'⚙️ Parámetros'!$B$34+IF('📋 Registro Paradas'!N498="Sí",MIN(D498,8)*'⚙️ Parámetros'!$B$36,0)),"")</f>
        <v/>
      </c>
      <c r="J498" s="47" t="str">
        <f>IFERROR(IF(D498="","",D498*50*('⚙️ Parámetros'!$B$40-1)),"")</f>
        <v/>
      </c>
      <c r="K498" s="48" t="str">
        <f t="shared" si="7"/>
        <v/>
      </c>
      <c r="L498" s="46" t="str">
        <f>IFERROR(IF(D498="","",IF('📋 Registro Paradas'!O498="Sí",F498*'⚙️ Parámetros'!$B$43*IFERROR(INDEX('⚙️ Parámetros'!$E$23:$E$28,MATCH(C498,'⚙️ Parámetros'!$A$23:$A$28,0)),0),0)),"")</f>
        <v/>
      </c>
      <c r="M498" s="46" t="str">
        <f>IFERROR(IF(D498="","",IF(OR('📋 Registro Paradas'!P498="Sí",'📋 Registro Paradas'!P498="Sí — solo reproceso"),1*'⚙️ Parámetros'!$B$32*IFERROR('📋 Registro Paradas'!M498,1),0)),"")</f>
        <v/>
      </c>
      <c r="N498" s="45" t="str">
        <f>IFERROR(IF(D498="","",IF('📋 Registro Paradas'!N498="Sí",I498*('⚙️ Parámetros'!$B$41-1),0)),"")</f>
        <v/>
      </c>
      <c r="O498" s="49" t="str">
        <f>IFERROR(IF(D498="","",SUM(G498:H498,I498,K498,L498:N498)*'⚙️ Parámetros'!$B$44),"")</f>
        <v/>
      </c>
    </row>
    <row r="499" spans="1:15" x14ac:dyDescent="0.25">
      <c r="A499" s="40" t="str">
        <f>IFERROR('📋 Registro Paradas'!A499,"")</f>
        <v/>
      </c>
      <c r="B499" s="41">
        <f>IFERROR('📋 Registro Paradas'!B499,"")</f>
        <v>0</v>
      </c>
      <c r="C499" s="42">
        <f>IFERROR('📋 Registro Paradas'!C499,"")</f>
        <v>0</v>
      </c>
      <c r="D499" s="43" t="str">
        <f>IFERROR('📋 Registro Paradas'!I499,"")</f>
        <v/>
      </c>
      <c r="E499" s="42">
        <f>IFERROR('📋 Registro Paradas'!E499,"")</f>
        <v>0</v>
      </c>
      <c r="F499" s="44" t="str">
        <f>IFERROR(IF(D499="","",D499*IFERROR(INDEX('⚙️ Parámetros'!$B$23:$B$28,MATCH(C499,'⚙️ Parámetros'!$A$23:$A$28,0)),0)),"")</f>
        <v/>
      </c>
      <c r="G499" s="45" t="str">
        <f>IFERROR(IF(F499="","",F499*IFERROR(INDEX('⚙️ Parámetros'!$E$23:$E$28,MATCH(C499,'⚙️ Parámetros'!$A$23:$A$28,0)),0)),"")</f>
        <v/>
      </c>
      <c r="H499" s="46" t="str">
        <f>IFERROR(IF(D499="","",IFERROR('📋 Registro Paradas'!M499,0)*'⚙️ Parámetros'!$B$32*D499),"")</f>
        <v/>
      </c>
      <c r="I499" s="46" t="str">
        <f>IFERROR(IF(D499="","",MIN(D499,4)*'⚙️ Parámetros'!$B$34+IF('📋 Registro Paradas'!N499="Sí",MIN(D499,8)*'⚙️ Parámetros'!$B$36,0)),"")</f>
        <v/>
      </c>
      <c r="J499" s="47" t="str">
        <f>IFERROR(IF(D499="","",D499*50*('⚙️ Parámetros'!$B$40-1)),"")</f>
        <v/>
      </c>
      <c r="K499" s="48" t="str">
        <f t="shared" si="7"/>
        <v/>
      </c>
      <c r="L499" s="46" t="str">
        <f>IFERROR(IF(D499="","",IF('📋 Registro Paradas'!O499="Sí",F499*'⚙️ Parámetros'!$B$43*IFERROR(INDEX('⚙️ Parámetros'!$E$23:$E$28,MATCH(C499,'⚙️ Parámetros'!$A$23:$A$28,0)),0),0)),"")</f>
        <v/>
      </c>
      <c r="M499" s="46" t="str">
        <f>IFERROR(IF(D499="","",IF(OR('📋 Registro Paradas'!P499="Sí",'📋 Registro Paradas'!P499="Sí — solo reproceso"),1*'⚙️ Parámetros'!$B$32*IFERROR('📋 Registro Paradas'!M499,1),0)),"")</f>
        <v/>
      </c>
      <c r="N499" s="45" t="str">
        <f>IFERROR(IF(D499="","",IF('📋 Registro Paradas'!N499="Sí",I499*('⚙️ Parámetros'!$B$41-1),0)),"")</f>
        <v/>
      </c>
      <c r="O499" s="49" t="str">
        <f>IFERROR(IF(D499="","",SUM(G499:H499,I499,K499,L499:N499)*'⚙️ Parámetros'!$B$44),"")</f>
        <v/>
      </c>
    </row>
    <row r="500" spans="1:15" x14ac:dyDescent="0.25">
      <c r="A500" s="40" t="str">
        <f>IFERROR('📋 Registro Paradas'!A500,"")</f>
        <v/>
      </c>
      <c r="B500" s="41">
        <f>IFERROR('📋 Registro Paradas'!B500,"")</f>
        <v>0</v>
      </c>
      <c r="C500" s="42">
        <f>IFERROR('📋 Registro Paradas'!C500,"")</f>
        <v>0</v>
      </c>
      <c r="D500" s="43" t="str">
        <f>IFERROR('📋 Registro Paradas'!I500,"")</f>
        <v/>
      </c>
      <c r="E500" s="42">
        <f>IFERROR('📋 Registro Paradas'!E500,"")</f>
        <v>0</v>
      </c>
      <c r="F500" s="44" t="str">
        <f>IFERROR(IF(D500="","",D500*IFERROR(INDEX('⚙️ Parámetros'!$B$23:$B$28,MATCH(C500,'⚙️ Parámetros'!$A$23:$A$28,0)),0)),"")</f>
        <v/>
      </c>
      <c r="G500" s="45" t="str">
        <f>IFERROR(IF(F500="","",F500*IFERROR(INDEX('⚙️ Parámetros'!$E$23:$E$28,MATCH(C500,'⚙️ Parámetros'!$A$23:$A$28,0)),0)),"")</f>
        <v/>
      </c>
      <c r="H500" s="46" t="str">
        <f>IFERROR(IF(D500="","",IFERROR('📋 Registro Paradas'!M500,0)*'⚙️ Parámetros'!$B$32*D500),"")</f>
        <v/>
      </c>
      <c r="I500" s="46" t="str">
        <f>IFERROR(IF(D500="","",MIN(D500,4)*'⚙️ Parámetros'!$B$34+IF('📋 Registro Paradas'!N500="Sí",MIN(D500,8)*'⚙️ Parámetros'!$B$36,0)),"")</f>
        <v/>
      </c>
      <c r="J500" s="47" t="str">
        <f>IFERROR(IF(D500="","",D500*50*('⚙️ Parámetros'!$B$40-1)),"")</f>
        <v/>
      </c>
      <c r="K500" s="48" t="str">
        <f t="shared" si="7"/>
        <v/>
      </c>
      <c r="L500" s="46" t="str">
        <f>IFERROR(IF(D500="","",IF('📋 Registro Paradas'!O500="Sí",F500*'⚙️ Parámetros'!$B$43*IFERROR(INDEX('⚙️ Parámetros'!$E$23:$E$28,MATCH(C500,'⚙️ Parámetros'!$A$23:$A$28,0)),0),0)),"")</f>
        <v/>
      </c>
      <c r="M500" s="46" t="str">
        <f>IFERROR(IF(D500="","",IF(OR('📋 Registro Paradas'!P500="Sí",'📋 Registro Paradas'!P500="Sí — solo reproceso"),1*'⚙️ Parámetros'!$B$32*IFERROR('📋 Registro Paradas'!M500,1),0)),"")</f>
        <v/>
      </c>
      <c r="N500" s="45" t="str">
        <f>IFERROR(IF(D500="","",IF('📋 Registro Paradas'!N500="Sí",I500*('⚙️ Parámetros'!$B$41-1),0)),"")</f>
        <v/>
      </c>
      <c r="O500" s="49" t="str">
        <f>IFERROR(IF(D500="","",SUM(G500:H500,I500,K500,L500:N500)*'⚙️ Parámetros'!$B$44),"")</f>
        <v/>
      </c>
    </row>
    <row r="501" spans="1:15" x14ac:dyDescent="0.25">
      <c r="A501" s="40" t="str">
        <f>IFERROR('📋 Registro Paradas'!A501,"")</f>
        <v/>
      </c>
      <c r="B501" s="41">
        <f>IFERROR('📋 Registro Paradas'!B501,"")</f>
        <v>0</v>
      </c>
      <c r="C501" s="42">
        <f>IFERROR('📋 Registro Paradas'!C501,"")</f>
        <v>0</v>
      </c>
      <c r="D501" s="43" t="str">
        <f>IFERROR('📋 Registro Paradas'!I501,"")</f>
        <v/>
      </c>
      <c r="E501" s="42">
        <f>IFERROR('📋 Registro Paradas'!E501,"")</f>
        <v>0</v>
      </c>
      <c r="F501" s="44" t="str">
        <f>IFERROR(IF(D501="","",D501*IFERROR(INDEX('⚙️ Parámetros'!$B$23:$B$28,MATCH(C501,'⚙️ Parámetros'!$A$23:$A$28,0)),0)),"")</f>
        <v/>
      </c>
      <c r="G501" s="45" t="str">
        <f>IFERROR(IF(F501="","",F501*IFERROR(INDEX('⚙️ Parámetros'!$E$23:$E$28,MATCH(C501,'⚙️ Parámetros'!$A$23:$A$28,0)),0)),"")</f>
        <v/>
      </c>
      <c r="H501" s="46" t="str">
        <f>IFERROR(IF(D501="","",IFERROR('📋 Registro Paradas'!M501,0)*'⚙️ Parámetros'!$B$32*D501),"")</f>
        <v/>
      </c>
      <c r="I501" s="46" t="str">
        <f>IFERROR(IF(D501="","",MIN(D501,4)*'⚙️ Parámetros'!$B$34+IF('📋 Registro Paradas'!N501="Sí",MIN(D501,8)*'⚙️ Parámetros'!$B$36,0)),"")</f>
        <v/>
      </c>
      <c r="J501" s="47" t="str">
        <f>IFERROR(IF(D501="","",D501*50*('⚙️ Parámetros'!$B$40-1)),"")</f>
        <v/>
      </c>
      <c r="K501" s="48" t="str">
        <f t="shared" si="7"/>
        <v/>
      </c>
      <c r="L501" s="46" t="str">
        <f>IFERROR(IF(D501="","",IF('📋 Registro Paradas'!O501="Sí",F501*'⚙️ Parámetros'!$B$43*IFERROR(INDEX('⚙️ Parámetros'!$E$23:$E$28,MATCH(C501,'⚙️ Parámetros'!$A$23:$A$28,0)),0),0)),"")</f>
        <v/>
      </c>
      <c r="M501" s="46" t="str">
        <f>IFERROR(IF(D501="","",IF(OR('📋 Registro Paradas'!P501="Sí",'📋 Registro Paradas'!P501="Sí — solo reproceso"),1*'⚙️ Parámetros'!$B$32*IFERROR('📋 Registro Paradas'!M501,1),0)),"")</f>
        <v/>
      </c>
      <c r="N501" s="45" t="str">
        <f>IFERROR(IF(D501="","",IF('📋 Registro Paradas'!N501="Sí",I501*('⚙️ Parámetros'!$B$41-1),0)),"")</f>
        <v/>
      </c>
      <c r="O501" s="49" t="str">
        <f>IFERROR(IF(D501="","",SUM(G501:H501,I501,K501,L501:N501)*'⚙️ Parámetros'!$B$44),"")</f>
        <v/>
      </c>
    </row>
    <row r="502" spans="1:15" x14ac:dyDescent="0.25">
      <c r="A502" s="40" t="str">
        <f>IFERROR('📋 Registro Paradas'!A502,"")</f>
        <v/>
      </c>
      <c r="B502" s="41">
        <f>IFERROR('📋 Registro Paradas'!B502,"")</f>
        <v>0</v>
      </c>
      <c r="C502" s="42">
        <f>IFERROR('📋 Registro Paradas'!C502,"")</f>
        <v>0</v>
      </c>
      <c r="D502" s="43" t="str">
        <f>IFERROR('📋 Registro Paradas'!I502,"")</f>
        <v/>
      </c>
      <c r="E502" s="42">
        <f>IFERROR('📋 Registro Paradas'!E502,"")</f>
        <v>0</v>
      </c>
      <c r="F502" s="44" t="str">
        <f>IFERROR(IF(D502="","",D502*IFERROR(INDEX('⚙️ Parámetros'!$B$23:$B$28,MATCH(C502,'⚙️ Parámetros'!$A$23:$A$28,0)),0)),"")</f>
        <v/>
      </c>
      <c r="G502" s="45" t="str">
        <f>IFERROR(IF(F502="","",F502*IFERROR(INDEX('⚙️ Parámetros'!$E$23:$E$28,MATCH(C502,'⚙️ Parámetros'!$A$23:$A$28,0)),0)),"")</f>
        <v/>
      </c>
      <c r="H502" s="46" t="str">
        <f>IFERROR(IF(D502="","",IFERROR('📋 Registro Paradas'!M502,0)*'⚙️ Parámetros'!$B$32*D502),"")</f>
        <v/>
      </c>
      <c r="I502" s="46" t="str">
        <f>IFERROR(IF(D502="","",MIN(D502,4)*'⚙️ Parámetros'!$B$34+IF('📋 Registro Paradas'!N502="Sí",MIN(D502,8)*'⚙️ Parámetros'!$B$36,0)),"")</f>
        <v/>
      </c>
      <c r="J502" s="47" t="str">
        <f>IFERROR(IF(D502="","",D502*50*('⚙️ Parámetros'!$B$40-1)),"")</f>
        <v/>
      </c>
      <c r="K502" s="48" t="str">
        <f t="shared" si="7"/>
        <v/>
      </c>
      <c r="L502" s="46" t="str">
        <f>IFERROR(IF(D502="","",IF('📋 Registro Paradas'!O502="Sí",F502*'⚙️ Parámetros'!$B$43*IFERROR(INDEX('⚙️ Parámetros'!$E$23:$E$28,MATCH(C502,'⚙️ Parámetros'!$A$23:$A$28,0)),0),0)),"")</f>
        <v/>
      </c>
      <c r="M502" s="46" t="str">
        <f>IFERROR(IF(D502="","",IF(OR('📋 Registro Paradas'!P502="Sí",'📋 Registro Paradas'!P502="Sí — solo reproceso"),1*'⚙️ Parámetros'!$B$32*IFERROR('📋 Registro Paradas'!M502,1),0)),"")</f>
        <v/>
      </c>
      <c r="N502" s="45" t="str">
        <f>IFERROR(IF(D502="","",IF('📋 Registro Paradas'!N502="Sí",I502*('⚙️ Parámetros'!$B$41-1),0)),"")</f>
        <v/>
      </c>
      <c r="O502" s="49" t="str">
        <f>IFERROR(IF(D502="","",SUM(G502:H502,I502,K502,L502:N502)*'⚙️ Parámetros'!$B$44),"")</f>
        <v/>
      </c>
    </row>
    <row r="503" spans="1:15" x14ac:dyDescent="0.25">
      <c r="A503" s="40" t="str">
        <f>IFERROR('📋 Registro Paradas'!A503,"")</f>
        <v/>
      </c>
      <c r="B503" s="41">
        <f>IFERROR('📋 Registro Paradas'!B503,"")</f>
        <v>0</v>
      </c>
      <c r="C503" s="42">
        <f>IFERROR('📋 Registro Paradas'!C503,"")</f>
        <v>0</v>
      </c>
      <c r="D503" s="43" t="str">
        <f>IFERROR('📋 Registro Paradas'!I503,"")</f>
        <v/>
      </c>
      <c r="E503" s="42">
        <f>IFERROR('📋 Registro Paradas'!E503,"")</f>
        <v>0</v>
      </c>
      <c r="F503" s="44" t="str">
        <f>IFERROR(IF(D503="","",D503*IFERROR(INDEX('⚙️ Parámetros'!$B$23:$B$28,MATCH(C503,'⚙️ Parámetros'!$A$23:$A$28,0)),0)),"")</f>
        <v/>
      </c>
      <c r="G503" s="45" t="str">
        <f>IFERROR(IF(F503="","",F503*IFERROR(INDEX('⚙️ Parámetros'!$E$23:$E$28,MATCH(C503,'⚙️ Parámetros'!$A$23:$A$28,0)),0)),"")</f>
        <v/>
      </c>
      <c r="H503" s="46" t="str">
        <f>IFERROR(IF(D503="","",IFERROR('📋 Registro Paradas'!M503,0)*'⚙️ Parámetros'!$B$32*D503),"")</f>
        <v/>
      </c>
      <c r="I503" s="46" t="str">
        <f>IFERROR(IF(D503="","",MIN(D503,4)*'⚙️ Parámetros'!$B$34+IF('📋 Registro Paradas'!N503="Sí",MIN(D503,8)*'⚙️ Parámetros'!$B$36,0)),"")</f>
        <v/>
      </c>
      <c r="J503" s="47" t="str">
        <f>IFERROR(IF(D503="","",D503*50*('⚙️ Parámetros'!$B$40-1)),"")</f>
        <v/>
      </c>
      <c r="K503" s="48" t="str">
        <f t="shared" si="7"/>
        <v/>
      </c>
      <c r="L503" s="46" t="str">
        <f>IFERROR(IF(D503="","",IF('📋 Registro Paradas'!O503="Sí",F503*'⚙️ Parámetros'!$B$43*IFERROR(INDEX('⚙️ Parámetros'!$E$23:$E$28,MATCH(C503,'⚙️ Parámetros'!$A$23:$A$28,0)),0),0)),"")</f>
        <v/>
      </c>
      <c r="M503" s="46" t="str">
        <f>IFERROR(IF(D503="","",IF(OR('📋 Registro Paradas'!P503="Sí",'📋 Registro Paradas'!P503="Sí — solo reproceso"),1*'⚙️ Parámetros'!$B$32*IFERROR('📋 Registro Paradas'!M503,1),0)),"")</f>
        <v/>
      </c>
      <c r="N503" s="45" t="str">
        <f>IFERROR(IF(D503="","",IF('📋 Registro Paradas'!N503="Sí",I503*('⚙️ Parámetros'!$B$41-1),0)),"")</f>
        <v/>
      </c>
      <c r="O503" s="49" t="str">
        <f>IFERROR(IF(D503="","",SUM(G503:H503,I503,K503,L503:N503)*'⚙️ Parámetros'!$B$44),"")</f>
        <v/>
      </c>
    </row>
    <row r="504" spans="1:15" x14ac:dyDescent="0.25">
      <c r="A504" s="40" t="str">
        <f>IFERROR('📋 Registro Paradas'!A504,"")</f>
        <v/>
      </c>
      <c r="B504" s="41">
        <f>IFERROR('📋 Registro Paradas'!B504,"")</f>
        <v>0</v>
      </c>
      <c r="C504" s="42">
        <f>IFERROR('📋 Registro Paradas'!C504,"")</f>
        <v>0</v>
      </c>
      <c r="D504" s="43" t="str">
        <f>IFERROR('📋 Registro Paradas'!I504,"")</f>
        <v/>
      </c>
      <c r="E504" s="42">
        <f>IFERROR('📋 Registro Paradas'!E504,"")</f>
        <v>0</v>
      </c>
      <c r="F504" s="44" t="str">
        <f>IFERROR(IF(D504="","",D504*IFERROR(INDEX('⚙️ Parámetros'!$B$23:$B$28,MATCH(C504,'⚙️ Parámetros'!$A$23:$A$28,0)),0)),"")</f>
        <v/>
      </c>
      <c r="G504" s="45" t="str">
        <f>IFERROR(IF(F504="","",F504*IFERROR(INDEX('⚙️ Parámetros'!$E$23:$E$28,MATCH(C504,'⚙️ Parámetros'!$A$23:$A$28,0)),0)),"")</f>
        <v/>
      </c>
      <c r="H504" s="46" t="str">
        <f>IFERROR(IF(D504="","",IFERROR('📋 Registro Paradas'!M504,0)*'⚙️ Parámetros'!$B$32*D504),"")</f>
        <v/>
      </c>
      <c r="I504" s="46" t="str">
        <f>IFERROR(IF(D504="","",MIN(D504,4)*'⚙️ Parámetros'!$B$34+IF('📋 Registro Paradas'!N504="Sí",MIN(D504,8)*'⚙️ Parámetros'!$B$36,0)),"")</f>
        <v/>
      </c>
      <c r="J504" s="47" t="str">
        <f>IFERROR(IF(D504="","",D504*50*('⚙️ Parámetros'!$B$40-1)),"")</f>
        <v/>
      </c>
      <c r="K504" s="48" t="str">
        <f t="shared" si="7"/>
        <v/>
      </c>
      <c r="L504" s="46" t="str">
        <f>IFERROR(IF(D504="","",IF('📋 Registro Paradas'!O504="Sí",F504*'⚙️ Parámetros'!$B$43*IFERROR(INDEX('⚙️ Parámetros'!$E$23:$E$28,MATCH(C504,'⚙️ Parámetros'!$A$23:$A$28,0)),0),0)),"")</f>
        <v/>
      </c>
      <c r="M504" s="46" t="str">
        <f>IFERROR(IF(D504="","",IF(OR('📋 Registro Paradas'!P504="Sí",'📋 Registro Paradas'!P504="Sí — solo reproceso"),1*'⚙️ Parámetros'!$B$32*IFERROR('📋 Registro Paradas'!M504,1),0)),"")</f>
        <v/>
      </c>
      <c r="N504" s="45" t="str">
        <f>IFERROR(IF(D504="","",IF('📋 Registro Paradas'!N504="Sí",I504*('⚙️ Parámetros'!$B$41-1),0)),"")</f>
        <v/>
      </c>
      <c r="O504" s="49" t="str">
        <f>IFERROR(IF(D504="","",SUM(G504:H504,I504,K504,L504:N504)*'⚙️ Parámetros'!$B$44),"")</f>
        <v/>
      </c>
    </row>
    <row r="505" spans="1:15" x14ac:dyDescent="0.25">
      <c r="A505" s="74" t="s">
        <v>189</v>
      </c>
      <c r="B505" s="74"/>
      <c r="C505" s="74"/>
      <c r="D505" s="74"/>
      <c r="E505" s="74"/>
      <c r="F505" s="50">
        <f t="shared" ref="F505:O505" si="8">IFERROR(SUM(F5:F504),0)</f>
        <v>9250</v>
      </c>
      <c r="G505" s="50">
        <f t="shared" si="8"/>
        <v>705.00000000000114</v>
      </c>
      <c r="H505" s="50">
        <f t="shared" si="8"/>
        <v>366.33333333333331</v>
      </c>
      <c r="I505" s="50">
        <f t="shared" si="8"/>
        <v>284</v>
      </c>
      <c r="J505" s="50">
        <f t="shared" si="8"/>
        <v>103.5416666666667</v>
      </c>
      <c r="K505" s="50">
        <f t="shared" si="8"/>
        <v>14.495833333333339</v>
      </c>
      <c r="L505" s="50">
        <f t="shared" si="8"/>
        <v>0</v>
      </c>
      <c r="M505" s="50">
        <f t="shared" si="8"/>
        <v>140</v>
      </c>
      <c r="N505" s="50">
        <f t="shared" si="8"/>
        <v>75.999999999999986</v>
      </c>
      <c r="O505" s="51">
        <f t="shared" si="8"/>
        <v>0</v>
      </c>
    </row>
  </sheetData>
  <mergeCells count="9">
    <mergeCell ref="A505:E505"/>
    <mergeCell ref="A1:O1"/>
    <mergeCell ref="A2:O2"/>
    <mergeCell ref="A3:C3"/>
    <mergeCell ref="D3:E3"/>
    <mergeCell ref="F3:G3"/>
    <mergeCell ref="H3:I3"/>
    <mergeCell ref="J3:K3"/>
    <mergeCell ref="L3:M3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3"/>
  <sheetViews>
    <sheetView showGridLines="0" zoomScaleNormal="100" workbookViewId="0"/>
  </sheetViews>
  <sheetFormatPr baseColWidth="10" defaultColWidth="8.7109375" defaultRowHeight="15" x14ac:dyDescent="0.25"/>
  <cols>
    <col min="1" max="1" width="52" customWidth="1"/>
    <col min="2" max="2" width="22" customWidth="1"/>
    <col min="3" max="3" width="10" customWidth="1"/>
  </cols>
  <sheetData>
    <row r="1" spans="1:3" ht="42" customHeight="1" x14ac:dyDescent="0.25">
      <c r="A1" s="75" t="s">
        <v>190</v>
      </c>
      <c r="B1" s="75"/>
      <c r="C1" s="75"/>
    </row>
    <row r="2" spans="1:3" x14ac:dyDescent="0.25">
      <c r="A2" s="76" t="s">
        <v>191</v>
      </c>
      <c r="B2" s="76"/>
      <c r="C2" s="76"/>
    </row>
    <row r="4" spans="1:3" ht="15" customHeight="1" x14ac:dyDescent="0.25">
      <c r="A4" s="10" t="s">
        <v>192</v>
      </c>
      <c r="B4" s="10"/>
      <c r="C4" s="10"/>
    </row>
    <row r="5" spans="1:3" x14ac:dyDescent="0.25">
      <c r="A5" s="20" t="s">
        <v>193</v>
      </c>
      <c r="B5" s="23" t="s">
        <v>62</v>
      </c>
    </row>
    <row r="6" spans="1:3" x14ac:dyDescent="0.25">
      <c r="A6" s="20" t="s">
        <v>194</v>
      </c>
      <c r="B6" s="23" t="s">
        <v>195</v>
      </c>
    </row>
    <row r="7" spans="1:3" x14ac:dyDescent="0.25">
      <c r="A7" s="20" t="s">
        <v>196</v>
      </c>
      <c r="B7" s="24">
        <f>(B6-B5)*('⚙️ Parámetros'!B16*'⚙️ Parámetros'!B17)</f>
        <v>38400</v>
      </c>
    </row>
    <row r="9" spans="1:3" ht="15" customHeight="1" x14ac:dyDescent="0.25">
      <c r="A9" s="77" t="s">
        <v>197</v>
      </c>
      <c r="B9" s="77"/>
      <c r="C9" s="77"/>
    </row>
    <row r="10" spans="1:3" x14ac:dyDescent="0.25">
      <c r="A10" s="52" t="s">
        <v>198</v>
      </c>
      <c r="B10" s="53">
        <f>COUNTIF('📋 Registro Paradas'!E5:E504,"Avería mecánica")+COUNTIF('📋 Registro Paradas'!E5:E504,"Avería eléctrica")+COUNTIF('📋 Registro Paradas'!E5:E504,"Microparada (&lt;15 min)")</f>
        <v>3</v>
      </c>
      <c r="C10" s="54" t="s">
        <v>199</v>
      </c>
    </row>
    <row r="11" spans="1:3" x14ac:dyDescent="0.25">
      <c r="A11" s="52" t="s">
        <v>200</v>
      </c>
      <c r="B11" s="53">
        <f>SUMIF('📋 Registro Paradas'!E5:E504,"Avería mecánica",'📋 Registro Paradas'!I5:I504)+SUMIF('📋 Registro Paradas'!E5:E504,"Avería eléctrica",'📋 Registro Paradas'!I5:I504)+SUMIF('📋 Registro Paradas'!E5:E504,"Microparada (&lt;15 min)",'📋 Registro Paradas'!I5:I504)</f>
        <v>4.9166666666666679</v>
      </c>
      <c r="C11" s="54" t="s">
        <v>201</v>
      </c>
    </row>
    <row r="12" spans="1:3" x14ac:dyDescent="0.25">
      <c r="A12" s="52" t="s">
        <v>202</v>
      </c>
      <c r="B12" s="53">
        <f>SUMIF('📋 Registro Paradas'!E5:E504,"Parada programada",'📋 Registro Paradas'!I5:I504)+SUMIF('📋 Registro Paradas'!E5:E504,"Cambio formato / receta",'📋 Registro Paradas'!I5:I504)</f>
        <v>0.999999999999999</v>
      </c>
      <c r="C12" s="54" t="s">
        <v>201</v>
      </c>
    </row>
    <row r="13" spans="1:3" x14ac:dyDescent="0.25">
      <c r="A13" s="52" t="s">
        <v>203</v>
      </c>
      <c r="B13" s="53">
        <f>SUM('📋 Registro Paradas'!I5:I504)</f>
        <v>5.916666666666667</v>
      </c>
      <c r="C13" s="54" t="s">
        <v>201</v>
      </c>
    </row>
    <row r="14" spans="1:3" x14ac:dyDescent="0.25">
      <c r="A14" s="52" t="s">
        <v>204</v>
      </c>
      <c r="B14" s="55">
        <f>IFERROR('💶 Cálculo Coste'!O505,0)</f>
        <v>0</v>
      </c>
      <c r="C14" s="54" t="s">
        <v>205</v>
      </c>
    </row>
    <row r="15" spans="1:3" x14ac:dyDescent="0.25">
      <c r="A15" s="52" t="s">
        <v>206</v>
      </c>
      <c r="B15" s="55">
        <f>IFERROR(B14/B10,0)</f>
        <v>0</v>
      </c>
      <c r="C15" s="54" t="s">
        <v>205</v>
      </c>
    </row>
    <row r="16" spans="1:3" x14ac:dyDescent="0.25">
      <c r="A16" s="52" t="s">
        <v>207</v>
      </c>
      <c r="B16" s="55">
        <f>IFERROR(MAX('💶 Cálculo Coste'!O5:O504),0)</f>
        <v>0</v>
      </c>
      <c r="C16" s="54" t="s">
        <v>205</v>
      </c>
    </row>
    <row r="17" spans="1:3" x14ac:dyDescent="0.25">
      <c r="A17" s="52" t="s">
        <v>208</v>
      </c>
      <c r="B17" s="53">
        <f>COUNTIF('📋 Registro Paradas'!O5:O504,"Sí")</f>
        <v>2</v>
      </c>
      <c r="C17" s="54" t="s">
        <v>209</v>
      </c>
    </row>
    <row r="19" spans="1:3" ht="15" customHeight="1" x14ac:dyDescent="0.25">
      <c r="A19" s="10" t="s">
        <v>210</v>
      </c>
      <c r="B19" s="10"/>
      <c r="C19" s="10"/>
    </row>
    <row r="20" spans="1:3" x14ac:dyDescent="0.25">
      <c r="A20" s="52" t="s">
        <v>211</v>
      </c>
      <c r="B20" s="56">
        <f>IFERROR(B11/B10,0)</f>
        <v>1.6388888888888893</v>
      </c>
    </row>
    <row r="21" spans="1:3" x14ac:dyDescent="0.25">
      <c r="A21" s="52" t="s">
        <v>212</v>
      </c>
      <c r="B21" s="56">
        <f>IFERROR((B7-B11)/B10,0)</f>
        <v>12798.361111111111</v>
      </c>
    </row>
    <row r="22" spans="1:3" x14ac:dyDescent="0.25">
      <c r="A22" s="52" t="s">
        <v>213</v>
      </c>
      <c r="B22" s="57">
        <f>IFERROR(B21/(B21+B20),0)</f>
        <v>0.9998719618055556</v>
      </c>
    </row>
    <row r="24" spans="1:3" ht="15" customHeight="1" x14ac:dyDescent="0.25">
      <c r="A24" s="10" t="s">
        <v>214</v>
      </c>
      <c r="B24" s="10"/>
      <c r="C24" s="10"/>
    </row>
    <row r="25" spans="1:3" x14ac:dyDescent="0.25">
      <c r="A25" s="52" t="s">
        <v>215</v>
      </c>
      <c r="B25" s="58">
        <f>B22</f>
        <v>0.9998719618055556</v>
      </c>
    </row>
    <row r="26" spans="1:3" x14ac:dyDescent="0.25">
      <c r="A26" s="52" t="s">
        <v>216</v>
      </c>
      <c r="B26" s="59">
        <v>0.88</v>
      </c>
    </row>
    <row r="27" spans="1:3" x14ac:dyDescent="0.25">
      <c r="A27" s="52" t="s">
        <v>217</v>
      </c>
      <c r="B27" s="59">
        <v>0.97</v>
      </c>
    </row>
    <row r="28" spans="1:3" ht="18" x14ac:dyDescent="0.25">
      <c r="A28" s="60" t="s">
        <v>218</v>
      </c>
      <c r="B28" s="61">
        <f>IFERROR(B25*B26*B27,0)</f>
        <v>0.85349070659722215</v>
      </c>
    </row>
    <row r="30" spans="1:3" ht="15" customHeight="1" x14ac:dyDescent="0.25">
      <c r="A30" s="78" t="s">
        <v>219</v>
      </c>
      <c r="B30" s="78"/>
      <c r="C30" s="78"/>
    </row>
    <row r="31" spans="1:3" x14ac:dyDescent="0.25">
      <c r="A31" s="62" t="s">
        <v>220</v>
      </c>
      <c r="B31" s="63" t="s">
        <v>221</v>
      </c>
    </row>
    <row r="32" spans="1:3" x14ac:dyDescent="0.25">
      <c r="A32" s="64" t="s">
        <v>222</v>
      </c>
      <c r="B32" s="63" t="s">
        <v>223</v>
      </c>
    </row>
    <row r="33" spans="1:2" x14ac:dyDescent="0.25">
      <c r="A33" s="65" t="s">
        <v>224</v>
      </c>
      <c r="B33" s="63" t="s">
        <v>225</v>
      </c>
    </row>
  </sheetData>
  <mergeCells count="7">
    <mergeCell ref="A24:C24"/>
    <mergeCell ref="A30:C30"/>
    <mergeCell ref="A1:C1"/>
    <mergeCell ref="A2:C2"/>
    <mergeCell ref="A4:C4"/>
    <mergeCell ref="A9:C9"/>
    <mergeCell ref="A19:C19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7"/>
  <sheetViews>
    <sheetView showGridLines="0" zoomScaleNormal="100" workbookViewId="0"/>
  </sheetViews>
  <sheetFormatPr baseColWidth="10" defaultColWidth="8.7109375" defaultRowHeight="15" x14ac:dyDescent="0.25"/>
  <cols>
    <col min="1" max="1" width="28" customWidth="1"/>
    <col min="2" max="3" width="12" customWidth="1"/>
    <col min="4" max="4" width="24" customWidth="1"/>
    <col min="5" max="5" width="18" customWidth="1"/>
    <col min="6" max="10" width="5" customWidth="1"/>
  </cols>
  <sheetData>
    <row r="1" spans="1:10" ht="48" customHeight="1" x14ac:dyDescent="0.25">
      <c r="A1" s="79" t="s">
        <v>226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9.75" customHeight="1" x14ac:dyDescent="0.25"/>
    <row r="3" spans="1:10" ht="49.5" customHeight="1" x14ac:dyDescent="0.25">
      <c r="A3" s="80" t="s">
        <v>227</v>
      </c>
      <c r="B3" s="80"/>
      <c r="C3" s="81" t="s">
        <v>228</v>
      </c>
      <c r="D3" s="81"/>
      <c r="E3" s="82" t="s">
        <v>229</v>
      </c>
      <c r="F3" s="82"/>
      <c r="G3" s="83" t="s">
        <v>230</v>
      </c>
      <c r="H3" s="83"/>
      <c r="I3" s="84" t="s">
        <v>231</v>
      </c>
      <c r="J3" s="84"/>
    </row>
    <row r="4" spans="1:10" ht="27.75" customHeight="1" x14ac:dyDescent="0.25">
      <c r="A4" s="85">
        <f>'📐 MTTR·MTBF·OEE'!B14</f>
        <v>0</v>
      </c>
      <c r="B4" s="85"/>
      <c r="C4" s="86">
        <f>'📐 MTTR·MTBF·OEE'!B13</f>
        <v>5.916666666666667</v>
      </c>
      <c r="D4" s="86"/>
      <c r="E4" s="87">
        <f>'📐 MTTR·MTBF·OEE'!B10</f>
        <v>3</v>
      </c>
      <c r="F4" s="87"/>
      <c r="G4" s="88">
        <f>'📐 MTTR·MTBF·OEE'!B28</f>
        <v>0.85349070659722215</v>
      </c>
      <c r="H4" s="88"/>
      <c r="I4" s="89">
        <f>'📐 MTTR·MTBF·OEE'!B17</f>
        <v>2</v>
      </c>
      <c r="J4" s="89"/>
    </row>
    <row r="5" spans="1:10" ht="9.75" customHeight="1" x14ac:dyDescent="0.25"/>
    <row r="7" spans="1:10" ht="15" customHeight="1" x14ac:dyDescent="0.25">
      <c r="A7" s="10" t="s">
        <v>232</v>
      </c>
      <c r="B7" s="10"/>
      <c r="C7" s="10"/>
      <c r="D7" s="10"/>
      <c r="E7" s="10"/>
    </row>
    <row r="8" spans="1:10" x14ac:dyDescent="0.25">
      <c r="A8" s="25" t="s">
        <v>233</v>
      </c>
      <c r="B8" s="25" t="s">
        <v>234</v>
      </c>
      <c r="C8" s="25" t="s">
        <v>235</v>
      </c>
      <c r="D8" s="25" t="s">
        <v>236</v>
      </c>
      <c r="E8" s="25" t="s">
        <v>237</v>
      </c>
    </row>
    <row r="9" spans="1:10" x14ac:dyDescent="0.25">
      <c r="A9" s="63" t="s">
        <v>143</v>
      </c>
      <c r="B9" s="66">
        <f>COUNTIF('📋 Registro Paradas'!K5:K504,A9)</f>
        <v>1</v>
      </c>
      <c r="C9" s="67">
        <f>SUMIF('📋 Registro Paradas'!K5:K504,A9,'📋 Registro Paradas'!I5:I504)</f>
        <v>1.5</v>
      </c>
      <c r="D9" s="45">
        <f>SUMIF('📋 Registro Paradas'!K5:K504,A9,'💶 Cálculo Coste'!O5:O504)</f>
        <v>0</v>
      </c>
      <c r="E9" s="68">
        <f t="shared" ref="E9:E19" si="0">IFERROR(D9/SUM($D$9:$D$19),0)</f>
        <v>0</v>
      </c>
    </row>
    <row r="10" spans="1:10" x14ac:dyDescent="0.25">
      <c r="A10" s="63" t="s">
        <v>166</v>
      </c>
      <c r="B10" s="66">
        <f>COUNTIF('📋 Registro Paradas'!K5:K504,A10)</f>
        <v>1</v>
      </c>
      <c r="C10" s="67">
        <f>SUMIF('📋 Registro Paradas'!K5:K504,A10,'📋 Registro Paradas'!I5:I504)</f>
        <v>3.1666666666666661</v>
      </c>
      <c r="D10" s="45">
        <f>SUMIF('📋 Registro Paradas'!K5:K504,A10,'💶 Cálculo Coste'!O5:O504)</f>
        <v>0</v>
      </c>
      <c r="E10" s="68">
        <f t="shared" si="0"/>
        <v>0</v>
      </c>
    </row>
    <row r="11" spans="1:10" x14ac:dyDescent="0.25">
      <c r="A11" s="63" t="s">
        <v>155</v>
      </c>
      <c r="B11" s="66">
        <f>COUNTIF('📋 Registro Paradas'!K5:K504,A11)</f>
        <v>1</v>
      </c>
      <c r="C11" s="67">
        <f>SUMIF('📋 Registro Paradas'!K5:K504,A11,'📋 Registro Paradas'!I5:I504)</f>
        <v>0.25000000000000178</v>
      </c>
      <c r="D11" s="45">
        <f>SUMIF('📋 Registro Paradas'!K5:K504,A11,'💶 Cálculo Coste'!O5:O504)</f>
        <v>0</v>
      </c>
      <c r="E11" s="68">
        <f t="shared" si="0"/>
        <v>0</v>
      </c>
    </row>
    <row r="12" spans="1:10" x14ac:dyDescent="0.25">
      <c r="A12" s="63" t="s">
        <v>147</v>
      </c>
      <c r="B12" s="66">
        <f>COUNTIF('📋 Registro Paradas'!K5:K504,A12)</f>
        <v>0</v>
      </c>
      <c r="C12" s="67">
        <f>SUMIF('📋 Registro Paradas'!K5:K504,A12,'📋 Registro Paradas'!I5:I504)</f>
        <v>0</v>
      </c>
      <c r="D12" s="45">
        <f>SUMIF('📋 Registro Paradas'!K5:K504,A12,'💶 Cálculo Coste'!O5:O504)</f>
        <v>0</v>
      </c>
      <c r="E12" s="68">
        <f t="shared" si="0"/>
        <v>0</v>
      </c>
    </row>
    <row r="13" spans="1:10" x14ac:dyDescent="0.25">
      <c r="A13" s="63" t="s">
        <v>238</v>
      </c>
      <c r="B13" s="66">
        <f>COUNTIF('📋 Registro Paradas'!K5:K504,A13)</f>
        <v>0</v>
      </c>
      <c r="C13" s="67">
        <f>SUMIF('📋 Registro Paradas'!K5:K504,A13,'📋 Registro Paradas'!I5:I504)</f>
        <v>0</v>
      </c>
      <c r="D13" s="45">
        <f>SUMIF('📋 Registro Paradas'!K5:K504,A13,'💶 Cálculo Coste'!O5:O504)</f>
        <v>0</v>
      </c>
      <c r="E13" s="68">
        <f t="shared" si="0"/>
        <v>0</v>
      </c>
    </row>
    <row r="14" spans="1:10" x14ac:dyDescent="0.25">
      <c r="A14" s="63" t="s">
        <v>239</v>
      </c>
      <c r="B14" s="66">
        <f>COUNTIF('📋 Registro Paradas'!K5:K504,A14)</f>
        <v>0</v>
      </c>
      <c r="C14" s="67">
        <f>SUMIF('📋 Registro Paradas'!K5:K504,A14,'📋 Registro Paradas'!I5:I504)</f>
        <v>0</v>
      </c>
      <c r="D14" s="45">
        <f>SUMIF('📋 Registro Paradas'!K5:K504,A14,'💶 Cálculo Coste'!O5:O504)</f>
        <v>0</v>
      </c>
      <c r="E14" s="68">
        <f t="shared" si="0"/>
        <v>0</v>
      </c>
    </row>
    <row r="15" spans="1:10" x14ac:dyDescent="0.25">
      <c r="A15" s="63" t="s">
        <v>240</v>
      </c>
      <c r="B15" s="66">
        <f>COUNTIF('📋 Registro Paradas'!K5:K504,A15)</f>
        <v>0</v>
      </c>
      <c r="C15" s="67">
        <f>SUMIF('📋 Registro Paradas'!K5:K504,A15,'📋 Registro Paradas'!I5:I504)</f>
        <v>0</v>
      </c>
      <c r="D15" s="45">
        <f>SUMIF('📋 Registro Paradas'!K5:K504,A15,'💶 Cálculo Coste'!O5:O504)</f>
        <v>0</v>
      </c>
      <c r="E15" s="68">
        <f t="shared" si="0"/>
        <v>0</v>
      </c>
    </row>
    <row r="16" spans="1:10" x14ac:dyDescent="0.25">
      <c r="A16" s="63" t="s">
        <v>162</v>
      </c>
      <c r="B16" s="66">
        <f>COUNTIF('📋 Registro Paradas'!K5:K504,A16)</f>
        <v>1</v>
      </c>
      <c r="C16" s="67">
        <f>SUMIF('📋 Registro Paradas'!K5:K504,A16,'📋 Registro Paradas'!I5:I504)</f>
        <v>0.999999999999999</v>
      </c>
      <c r="D16" s="45">
        <f>SUMIF('📋 Registro Paradas'!K5:K504,A16,'💶 Cálculo Coste'!O5:O504)</f>
        <v>0</v>
      </c>
      <c r="E16" s="68">
        <f t="shared" si="0"/>
        <v>0</v>
      </c>
    </row>
    <row r="17" spans="1:5" x14ac:dyDescent="0.25">
      <c r="A17" s="63" t="s">
        <v>241</v>
      </c>
      <c r="B17" s="66">
        <f>COUNTIF('📋 Registro Paradas'!K5:K504,A17)</f>
        <v>0</v>
      </c>
      <c r="C17" s="67">
        <f>SUMIF('📋 Registro Paradas'!K5:K504,A17,'📋 Registro Paradas'!I5:I504)</f>
        <v>0</v>
      </c>
      <c r="D17" s="45">
        <f>SUMIF('📋 Registro Paradas'!K5:K504,A17,'💶 Cálculo Coste'!O5:O504)</f>
        <v>0</v>
      </c>
      <c r="E17" s="68">
        <f t="shared" si="0"/>
        <v>0</v>
      </c>
    </row>
    <row r="18" spans="1:5" x14ac:dyDescent="0.25">
      <c r="A18" s="63" t="s">
        <v>242</v>
      </c>
      <c r="B18" s="66">
        <f>COUNTIF('📋 Registro Paradas'!K5:K504,A18)</f>
        <v>0</v>
      </c>
      <c r="C18" s="67">
        <f>SUMIF('📋 Registro Paradas'!K5:K504,A18,'📋 Registro Paradas'!I5:I504)</f>
        <v>0</v>
      </c>
      <c r="D18" s="45">
        <f>SUMIF('📋 Registro Paradas'!K5:K504,A18,'💶 Cálculo Coste'!O5:O504)</f>
        <v>0</v>
      </c>
      <c r="E18" s="68">
        <f t="shared" si="0"/>
        <v>0</v>
      </c>
    </row>
    <row r="19" spans="1:5" x14ac:dyDescent="0.25">
      <c r="A19" s="63" t="s">
        <v>243</v>
      </c>
      <c r="B19" s="66">
        <f>COUNTIF('📋 Registro Paradas'!K5:K504,A19)</f>
        <v>0</v>
      </c>
      <c r="C19" s="67">
        <f>SUMIF('📋 Registro Paradas'!K5:K504,A19,'📋 Registro Paradas'!I5:I504)</f>
        <v>0</v>
      </c>
      <c r="D19" s="45">
        <f>SUMIF('📋 Registro Paradas'!K5:K504,A19,'💶 Cálculo Coste'!O5:O504)</f>
        <v>0</v>
      </c>
      <c r="E19" s="68">
        <f t="shared" si="0"/>
        <v>0</v>
      </c>
    </row>
    <row r="20" spans="1:5" x14ac:dyDescent="0.25">
      <c r="A20" s="69" t="s">
        <v>244</v>
      </c>
      <c r="B20" s="70">
        <f>SUM(B9:B19)</f>
        <v>4</v>
      </c>
      <c r="C20" s="70">
        <f>SUM(C9:C19)</f>
        <v>5.916666666666667</v>
      </c>
      <c r="D20" s="50">
        <f>SUM(D9:D19)</f>
        <v>0</v>
      </c>
    </row>
    <row r="22" spans="1:5" ht="15" customHeight="1" x14ac:dyDescent="0.25">
      <c r="A22" s="10" t="s">
        <v>245</v>
      </c>
      <c r="B22" s="10"/>
      <c r="C22" s="10"/>
      <c r="D22" s="10"/>
      <c r="E22" s="10"/>
    </row>
    <row r="23" spans="1:5" x14ac:dyDescent="0.25">
      <c r="A23" s="25" t="s">
        <v>246</v>
      </c>
      <c r="B23" s="25" t="s">
        <v>234</v>
      </c>
      <c r="C23" s="25" t="s">
        <v>235</v>
      </c>
      <c r="D23" s="25" t="s">
        <v>236</v>
      </c>
      <c r="E23" s="25" t="s">
        <v>237</v>
      </c>
    </row>
    <row r="24" spans="1:5" x14ac:dyDescent="0.25">
      <c r="A24" s="63" t="s">
        <v>82</v>
      </c>
      <c r="B24" s="66">
        <f>COUNTIF('📋 Registro Paradas'!C5:C504,A24)</f>
        <v>2</v>
      </c>
      <c r="C24" s="67">
        <f>SUMIF('📋 Registro Paradas'!C5:C504,A24,'📋 Registro Paradas'!I5:I504)</f>
        <v>4.6666666666666661</v>
      </c>
      <c r="D24" s="45">
        <f>SUMIF('📋 Registro Paradas'!C5:C504,A24,'💶 Cálculo Coste'!O5:O504)</f>
        <v>0</v>
      </c>
      <c r="E24" s="68">
        <f t="shared" ref="E24:E29" si="1">IFERROR(D24/SUM($D$24:$D$29),0)</f>
        <v>0</v>
      </c>
    </row>
    <row r="25" spans="1:5" x14ac:dyDescent="0.25">
      <c r="A25" s="63" t="s">
        <v>84</v>
      </c>
      <c r="B25" s="66">
        <f>COUNTIF('📋 Registro Paradas'!C5:C504,A25)</f>
        <v>1</v>
      </c>
      <c r="C25" s="67">
        <f>SUMIF('📋 Registro Paradas'!C5:C504,A25,'📋 Registro Paradas'!I5:I504)</f>
        <v>0.25000000000000178</v>
      </c>
      <c r="D25" s="45">
        <f>SUMIF('📋 Registro Paradas'!C5:C504,A25,'💶 Cálculo Coste'!O5:O504)</f>
        <v>0</v>
      </c>
      <c r="E25" s="68">
        <f t="shared" si="1"/>
        <v>0</v>
      </c>
    </row>
    <row r="26" spans="1:5" x14ac:dyDescent="0.25">
      <c r="A26" s="63" t="s">
        <v>86</v>
      </c>
      <c r="B26" s="66">
        <f>COUNTIF('📋 Registro Paradas'!C5:C504,A26)</f>
        <v>1</v>
      </c>
      <c r="C26" s="67">
        <f>SUMIF('📋 Registro Paradas'!C5:C504,A26,'📋 Registro Paradas'!I5:I504)</f>
        <v>0.999999999999999</v>
      </c>
      <c r="D26" s="45">
        <f>SUMIF('📋 Registro Paradas'!C5:C504,A26,'💶 Cálculo Coste'!O5:O504)</f>
        <v>0</v>
      </c>
      <c r="E26" s="68">
        <f t="shared" si="1"/>
        <v>0</v>
      </c>
    </row>
    <row r="27" spans="1:5" x14ac:dyDescent="0.25">
      <c r="A27" s="63" t="s">
        <v>88</v>
      </c>
      <c r="B27" s="66">
        <f>COUNTIF('📋 Registro Paradas'!C5:C504,A27)</f>
        <v>0</v>
      </c>
      <c r="C27" s="67">
        <f>SUMIF('📋 Registro Paradas'!C5:C504,A27,'📋 Registro Paradas'!I5:I504)</f>
        <v>0</v>
      </c>
      <c r="D27" s="45">
        <f>SUMIF('📋 Registro Paradas'!C5:C504,A27,'💶 Cálculo Coste'!O5:O504)</f>
        <v>0</v>
      </c>
      <c r="E27" s="68">
        <f t="shared" si="1"/>
        <v>0</v>
      </c>
    </row>
    <row r="28" spans="1:5" x14ac:dyDescent="0.25">
      <c r="A28" s="63" t="s">
        <v>89</v>
      </c>
      <c r="B28" s="66">
        <f>COUNTIF('📋 Registro Paradas'!C5:C504,A28)</f>
        <v>0</v>
      </c>
      <c r="C28" s="67">
        <f>SUMIF('📋 Registro Paradas'!C5:C504,A28,'📋 Registro Paradas'!I5:I504)</f>
        <v>0</v>
      </c>
      <c r="D28" s="45">
        <f>SUMIF('📋 Registro Paradas'!C5:C504,A28,'💶 Cálculo Coste'!O5:O504)</f>
        <v>0</v>
      </c>
      <c r="E28" s="68">
        <f t="shared" si="1"/>
        <v>0</v>
      </c>
    </row>
    <row r="29" spans="1:5" x14ac:dyDescent="0.25">
      <c r="A29" s="63" t="s">
        <v>91</v>
      </c>
      <c r="B29" s="66">
        <f>COUNTIF('📋 Registro Paradas'!C5:C504,A29)</f>
        <v>0</v>
      </c>
      <c r="C29" s="67">
        <f>SUMIF('📋 Registro Paradas'!C5:C504,A29,'📋 Registro Paradas'!I5:I504)</f>
        <v>0</v>
      </c>
      <c r="D29" s="45">
        <f>SUMIF('📋 Registro Paradas'!C5:C504,A29,'💶 Cálculo Coste'!O5:O504)</f>
        <v>0</v>
      </c>
      <c r="E29" s="68">
        <f t="shared" si="1"/>
        <v>0</v>
      </c>
    </row>
    <row r="31" spans="1:5" ht="15" customHeight="1" x14ac:dyDescent="0.25">
      <c r="A31" s="77" t="s">
        <v>247</v>
      </c>
      <c r="B31" s="77"/>
      <c r="C31" s="77"/>
      <c r="D31" s="77"/>
      <c r="E31" s="77"/>
    </row>
    <row r="32" spans="1:5" x14ac:dyDescent="0.25">
      <c r="A32" s="25" t="s">
        <v>248</v>
      </c>
      <c r="B32" s="25" t="s">
        <v>63</v>
      </c>
      <c r="C32" s="25" t="s">
        <v>177</v>
      </c>
      <c r="D32" s="25" t="s">
        <v>249</v>
      </c>
      <c r="E32" s="25" t="s">
        <v>250</v>
      </c>
    </row>
    <row r="33" spans="1:5" x14ac:dyDescent="0.25">
      <c r="A33" s="65" t="s">
        <v>251</v>
      </c>
      <c r="B33" s="71" t="str">
        <f>IFERROR(INDEX('📋 Registro Paradas'!B5:B504,MATCH(LARGE('💶 Cálculo Coste'!O5:O504,1),'💶 Cálculo Coste'!O5:O504,0)),"")</f>
        <v>2025-01-15</v>
      </c>
      <c r="C33" s="42" t="str">
        <f>IFERROR(INDEX('📋 Registro Paradas'!C5:C504,MATCH(LARGE('💶 Cálculo Coste'!O5:O504,1),'💶 Cálculo Coste'!O5:O504,0)),"")</f>
        <v>Línea embotellado / envasado</v>
      </c>
      <c r="D33" s="42" t="str">
        <f>IFERROR(INDEX('📋 Registro Paradas'!E5:E504,MATCH(LARGE('💶 Cálculo Coste'!O5:O504,1),'💶 Cálculo Coste'!O5:O504,0)),"")</f>
        <v>Avería mecánica</v>
      </c>
      <c r="E33" s="72">
        <f>IFERROR(LARGE('💶 Cálculo Coste'!O5:O504,1),"")</f>
        <v>0</v>
      </c>
    </row>
    <row r="34" spans="1:5" x14ac:dyDescent="0.25">
      <c r="A34" s="65" t="s">
        <v>252</v>
      </c>
      <c r="B34" s="71" t="str">
        <f>IFERROR(INDEX('📋 Registro Paradas'!B5:B504,MATCH(LARGE('💶 Cálculo Coste'!O5:O504,2),'💶 Cálculo Coste'!O5:O504,0)),"")</f>
        <v>2025-01-15</v>
      </c>
      <c r="C34" s="42" t="str">
        <f>IFERROR(INDEX('📋 Registro Paradas'!C5:C504,MATCH(LARGE('💶 Cálculo Coste'!O5:O504,2),'💶 Cálculo Coste'!O5:O504,0)),"")</f>
        <v>Línea embotellado / envasado</v>
      </c>
      <c r="D34" s="42" t="str">
        <f>IFERROR(INDEX('📋 Registro Paradas'!E5:E504,MATCH(LARGE('💶 Cálculo Coste'!O5:O504,2),'💶 Cálculo Coste'!O5:O504,0)),"")</f>
        <v>Avería mecánica</v>
      </c>
      <c r="E34" s="72">
        <f>IFERROR(LARGE('💶 Cálculo Coste'!O5:O504,2),"")</f>
        <v>0</v>
      </c>
    </row>
    <row r="35" spans="1:5" x14ac:dyDescent="0.25">
      <c r="A35" s="73" t="s">
        <v>253</v>
      </c>
      <c r="B35" s="71" t="str">
        <f>IFERROR(INDEX('📋 Registro Paradas'!B5:B504,MATCH(LARGE('💶 Cálculo Coste'!O5:O504,3),'💶 Cálculo Coste'!O5:O504,0)),"")</f>
        <v>2025-01-15</v>
      </c>
      <c r="C35" s="42" t="str">
        <f>IFERROR(INDEX('📋 Registro Paradas'!C5:C504,MATCH(LARGE('💶 Cálculo Coste'!O5:O504,3),'💶 Cálculo Coste'!O5:O504,0)),"")</f>
        <v>Línea embotellado / envasado</v>
      </c>
      <c r="D35" s="42" t="str">
        <f>IFERROR(INDEX('📋 Registro Paradas'!E5:E504,MATCH(LARGE('💶 Cálculo Coste'!O5:O504,3),'💶 Cálculo Coste'!O5:O504,0)),"")</f>
        <v>Avería mecánica</v>
      </c>
      <c r="E35" s="72">
        <f>IFERROR(LARGE('💶 Cálculo Coste'!O5:O504,3),"")</f>
        <v>0</v>
      </c>
    </row>
    <row r="36" spans="1:5" x14ac:dyDescent="0.25">
      <c r="A36" s="73" t="s">
        <v>254</v>
      </c>
      <c r="B36" s="71" t="str">
        <f>IFERROR(INDEX('📋 Registro Paradas'!B5:B504,MATCH(LARGE('💶 Cálculo Coste'!O5:O504,4),'💶 Cálculo Coste'!O5:O504,0)),"")</f>
        <v>2025-01-15</v>
      </c>
      <c r="C36" s="42" t="str">
        <f>IFERROR(INDEX('📋 Registro Paradas'!C5:C504,MATCH(LARGE('💶 Cálculo Coste'!O5:O504,4),'💶 Cálculo Coste'!O5:O504,0)),"")</f>
        <v>Línea embotellado / envasado</v>
      </c>
      <c r="D36" s="42" t="str">
        <f>IFERROR(INDEX('📋 Registro Paradas'!E5:E504,MATCH(LARGE('💶 Cálculo Coste'!O5:O504,4),'💶 Cálculo Coste'!O5:O504,0)),"")</f>
        <v>Avería mecánica</v>
      </c>
      <c r="E36" s="72">
        <f>IFERROR(LARGE('💶 Cálculo Coste'!O5:O504,4),"")</f>
        <v>0</v>
      </c>
    </row>
    <row r="37" spans="1:5" x14ac:dyDescent="0.25">
      <c r="A37" s="73" t="s">
        <v>255</v>
      </c>
      <c r="B37" s="71" t="str">
        <f>IFERROR(INDEX('📋 Registro Paradas'!B5:B504,MATCH(LARGE('💶 Cálculo Coste'!O5:O504,5),'💶 Cálculo Coste'!O5:O504,0)),"")</f>
        <v/>
      </c>
      <c r="C37" s="42" t="str">
        <f>IFERROR(INDEX('📋 Registro Paradas'!C5:C504,MATCH(LARGE('💶 Cálculo Coste'!O5:O504,5),'💶 Cálculo Coste'!O5:O504,0)),"")</f>
        <v/>
      </c>
      <c r="D37" s="42" t="str">
        <f>IFERROR(INDEX('📋 Registro Paradas'!E5:E504,MATCH(LARGE('💶 Cálculo Coste'!O5:O504,5),'💶 Cálculo Coste'!O5:O504,0)),"")</f>
        <v/>
      </c>
      <c r="E37" s="72" t="str">
        <f>IFERROR(LARGE('💶 Cálculo Coste'!O5:O504,5),"")</f>
        <v/>
      </c>
    </row>
  </sheetData>
  <mergeCells count="14">
    <mergeCell ref="A7:E7"/>
    <mergeCell ref="A22:E22"/>
    <mergeCell ref="A31:E31"/>
    <mergeCell ref="A4:B4"/>
    <mergeCell ref="C4:D4"/>
    <mergeCell ref="E4:F4"/>
    <mergeCell ref="G4:H4"/>
    <mergeCell ref="I4:J4"/>
    <mergeCell ref="A1:J1"/>
    <mergeCell ref="A3:B3"/>
    <mergeCell ref="C3:D3"/>
    <mergeCell ref="E3:F3"/>
    <mergeCell ref="G3:H3"/>
    <mergeCell ref="I3:J3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📖 Guía de Uso</vt:lpstr>
      <vt:lpstr>⚙️ Parámetros</vt:lpstr>
      <vt:lpstr>📋 Registro Paradas</vt:lpstr>
      <vt:lpstr>💶 Cálculo Coste</vt:lpstr>
      <vt:lpstr>📐 MTTR·MTBF·OEE</vt:lpstr>
      <vt:lpstr>📊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José María Aranda Prado</cp:lastModifiedBy>
  <cp:revision>0</cp:revision>
  <dcterms:created xsi:type="dcterms:W3CDTF">2026-05-26T16:03:52Z</dcterms:created>
  <dcterms:modified xsi:type="dcterms:W3CDTF">2026-05-27T08:06:30Z</dcterms:modified>
  <dc:language>en-US</dc:language>
</cp:coreProperties>
</file>